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zipan\Desktop\"/>
    </mc:Choice>
  </mc:AlternateContent>
  <xr:revisionPtr revIDLastSave="0" documentId="8_{2ADC8790-5396-409B-B07C-BC0AC348E38B}" xr6:coauthVersionLast="47" xr6:coauthVersionMax="47" xr10:uidLastSave="{00000000-0000-0000-0000-000000000000}"/>
  <workbookProtection workbookAlgorithmName="SHA-512" workbookHashValue="yIkAb29WOHdkwM/SPowDCUbSI9d2C020Pl71uM9g9KLta+CImLLo90Y1ysAQGanYHtHtHplby8qX5Yy/DFrqaA==" workbookSaltValue="GEffaPv5A+KeqJN0Fo5r3w==" workbookSpinCount="100000" lockStructure="1"/>
  <bookViews>
    <workbookView xWindow="4110" yWindow="1800" windowWidth="24255" windowHeight="10230" xr2:uid="{F7104486-924B-44D8-B901-BEAE38C31048}"/>
  </bookViews>
  <sheets>
    <sheet name="Calculator" sheetId="2" r:id="rId1"/>
    <sheet name="Table" sheetId="3" r:id="rId2"/>
    <sheet name="Sheet2" sheetId="5" state="hidden" r:id="rId3"/>
    <sheet name="Vessels" sheetId="4" state="hidden" r:id="rId4"/>
  </sheets>
  <definedNames>
    <definedName name="_xlnm._FilterDatabase" localSheetId="1" hidden="1">Table!$A$1:$B$11</definedName>
    <definedName name="_xlnm.Print_Area" localSheetId="1">Table!$A$1:$E$39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5" i="2" l="1"/>
  <c r="S46" i="2"/>
  <c r="S43" i="2"/>
  <c r="S44" i="2"/>
  <c r="S42" i="2"/>
  <c r="O41" i="2"/>
  <c r="L41" i="2"/>
  <c r="I41" i="2"/>
  <c r="F41" i="2"/>
  <c r="Q2" i="3"/>
  <c r="Q3" i="3"/>
  <c r="S2" i="3"/>
  <c r="S3" i="3"/>
  <c r="L2" i="3"/>
  <c r="L3" i="3"/>
  <c r="J2" i="3"/>
  <c r="J3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2" i="3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F3" i="2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2" i="3"/>
  <c r="D32" i="2" l="1"/>
  <c r="F32" i="2" s="1"/>
  <c r="D33" i="2"/>
  <c r="F33" i="2" s="1"/>
  <c r="D34" i="2"/>
  <c r="F34" i="2" s="1"/>
  <c r="D31" i="2"/>
  <c r="G29" i="2" s="1"/>
  <c r="D16" i="2"/>
  <c r="F16" i="2" s="1"/>
  <c r="D17" i="2"/>
  <c r="F17" i="2" s="1"/>
  <c r="D18" i="2"/>
  <c r="F18" i="2" s="1"/>
  <c r="D15" i="2"/>
  <c r="G13" i="2" s="1"/>
  <c r="D24" i="2"/>
  <c r="F24" i="2" s="1"/>
  <c r="D25" i="2"/>
  <c r="F25" i="2" s="1"/>
  <c r="D26" i="2"/>
  <c r="F26" i="2" s="1"/>
  <c r="D23" i="2"/>
  <c r="G21" i="2" s="1"/>
  <c r="D8" i="2"/>
  <c r="F8" i="2" s="1"/>
  <c r="D10" i="2"/>
  <c r="F10" i="2" s="1"/>
  <c r="D7" i="2"/>
  <c r="F45" i="2" s="1"/>
  <c r="D9" i="2"/>
  <c r="F9" i="2" s="1"/>
  <c r="L45" i="2" l="1"/>
  <c r="M45" i="2" s="1"/>
  <c r="O45" i="2"/>
  <c r="P45" i="2" s="1"/>
  <c r="I45" i="2"/>
  <c r="J45" i="2" s="1"/>
  <c r="F42" i="2"/>
  <c r="G42" i="2" s="1"/>
  <c r="G5" i="2"/>
  <c r="F15" i="2"/>
  <c r="I43" i="2"/>
  <c r="J43" i="2" s="1"/>
  <c r="I46" i="2"/>
  <c r="J46" i="2" s="1"/>
  <c r="I42" i="2"/>
  <c r="J42" i="2" s="1"/>
  <c r="I44" i="2"/>
  <c r="J44" i="2" s="1"/>
  <c r="O46" i="2"/>
  <c r="P46" i="2" s="1"/>
  <c r="O42" i="2"/>
  <c r="P42" i="2" s="1"/>
  <c r="O44" i="2"/>
  <c r="P44" i="2" s="1"/>
  <c r="O43" i="2"/>
  <c r="P43" i="2" s="1"/>
  <c r="F7" i="2"/>
  <c r="F43" i="2"/>
  <c r="F46" i="2"/>
  <c r="F44" i="2"/>
  <c r="F23" i="2"/>
  <c r="L46" i="2"/>
  <c r="M46" i="2" s="1"/>
  <c r="L42" i="2"/>
  <c r="M42" i="2" s="1"/>
  <c r="L44" i="2"/>
  <c r="M44" i="2" s="1"/>
  <c r="L43" i="2"/>
  <c r="M43" i="2" s="1"/>
  <c r="D38" i="2"/>
  <c r="D36" i="2"/>
  <c r="D37" i="2" s="1"/>
  <c r="F37" i="2" s="1"/>
  <c r="F31" i="2"/>
  <c r="R42" i="2" l="1"/>
  <c r="D42" i="2"/>
  <c r="G45" i="2"/>
  <c r="R45" i="2" s="1"/>
  <c r="D45" i="2"/>
  <c r="D43" i="2"/>
  <c r="G43" i="2"/>
  <c r="R43" i="2" s="1"/>
  <c r="G46" i="2"/>
  <c r="R46" i="2" s="1"/>
  <c r="D46" i="2"/>
  <c r="D44" i="2"/>
  <c r="G44" i="2"/>
  <c r="R44" i="2" s="1"/>
</calcChain>
</file>

<file path=xl/sharedStrings.xml><?xml version="1.0" encoding="utf-8"?>
<sst xmlns="http://schemas.openxmlformats.org/spreadsheetml/2006/main" count="2664" uniqueCount="1528">
  <si>
    <t>15ml</t>
  </si>
  <si>
    <t>4oz</t>
  </si>
  <si>
    <t>Cost</t>
  </si>
  <si>
    <t>16oz</t>
  </si>
  <si>
    <t>12oz</t>
  </si>
  <si>
    <t>Gal</t>
  </si>
  <si>
    <t>64oz</t>
  </si>
  <si>
    <t>TTB</t>
  </si>
  <si>
    <t xml:space="preserve">15ml </t>
  </si>
  <si>
    <t>8oz</t>
  </si>
  <si>
    <t>32oz</t>
  </si>
  <si>
    <t>1-3 Gal</t>
  </si>
  <si>
    <t>4-7 Gal</t>
  </si>
  <si>
    <t>8-11 Gal</t>
  </si>
  <si>
    <t>12-15 Gal</t>
  </si>
  <si>
    <t>16+ Gal</t>
  </si>
  <si>
    <t>Basil - ORG (BRW)</t>
  </si>
  <si>
    <t>+</t>
  </si>
  <si>
    <t>Chai Spice - ORG (BRW)</t>
  </si>
  <si>
    <t xml:space="preserve">Cranberry Apple - NAT (BRW) </t>
  </si>
  <si>
    <t>Cucumber - ORG (BRW)</t>
  </si>
  <si>
    <t>Ginger - ORG (BRW)</t>
  </si>
  <si>
    <t/>
  </si>
  <si>
    <t>Lemon Grass - ORG (BRW)</t>
  </si>
  <si>
    <t>Mango Magic - ORG (BRW)</t>
  </si>
  <si>
    <t>Manna Fruit - ORG (BRW)</t>
  </si>
  <si>
    <t>Miracle Mixer - ORG COMP. (BRW)</t>
  </si>
  <si>
    <t>Pearesto - ORG (BRW)</t>
  </si>
  <si>
    <t>Apple - NAT. (BRW)</t>
  </si>
  <si>
    <t>Apricot - NAT. (BRW)</t>
  </si>
  <si>
    <t>Blackberry - NAT. (BRW)</t>
  </si>
  <si>
    <t>Blood Orange - NAT. (BRW)</t>
  </si>
  <si>
    <t>Cactus Aloe - NAT. (BRW)</t>
  </si>
  <si>
    <t>Cookie - NAT. (BRW)</t>
  </si>
  <si>
    <t>Cranberry - NAT. (BRW)</t>
  </si>
  <si>
    <t>Elderflower - NAT. (BRW)</t>
  </si>
  <si>
    <t>Energy Drink - NAT. (BRW)</t>
  </si>
  <si>
    <t>Golden Kiwi - NAT. (BRW)</t>
  </si>
  <si>
    <t>Grapefruit Blend - NAT. (BRW)</t>
  </si>
  <si>
    <t>Guanabana - NAT. (BRW)</t>
  </si>
  <si>
    <t>Hibiscus Sweet - NAT. (BRW)</t>
  </si>
  <si>
    <t>Lemon Tea - NAT. (BRW)</t>
  </si>
  <si>
    <t>Lemonade - NAT. (BRW)</t>
  </si>
  <si>
    <t>Lime Wedge - NAT. (BRW)</t>
  </si>
  <si>
    <t>Mango Pineapple Passion - NAT. (BRW)</t>
  </si>
  <si>
    <t>Oak Barrel - NAT. (BRW)</t>
  </si>
  <si>
    <t>Orange Citrus - NAT. (BRW)</t>
  </si>
  <si>
    <t>Passion Fruit - NAT. (BRW)</t>
  </si>
  <si>
    <t>Pink Guava - NAT. (BRW)</t>
  </si>
  <si>
    <t>Pink Lemonade - NAT. (BRW)</t>
  </si>
  <si>
    <t>Red Apple - NAT. (BRW)</t>
  </si>
  <si>
    <t>Ripe Mango - NAT. (BRW)</t>
  </si>
  <si>
    <t>Sumo Citrus - NAT. (BRW)</t>
  </si>
  <si>
    <t>Sweet Coconut - NAT. (BRW)</t>
  </si>
  <si>
    <t>Tangerine - NAT. (BRW)</t>
  </si>
  <si>
    <t>Yuzu - NAT. (BRW)</t>
  </si>
  <si>
    <t xml:space="preserve">Weight </t>
  </si>
  <si>
    <t>Drops/15ml</t>
  </si>
  <si>
    <t>grams/drop</t>
  </si>
  <si>
    <t>Grams/liter</t>
  </si>
  <si>
    <t>grams/gal</t>
  </si>
  <si>
    <t>Test Vessel</t>
  </si>
  <si>
    <t>100ml glass</t>
  </si>
  <si>
    <t>Size/ml</t>
  </si>
  <si>
    <t>Container</t>
  </si>
  <si>
    <t>Size- price list</t>
  </si>
  <si>
    <t>Flavorah Name</t>
  </si>
  <si>
    <t>MM Name</t>
  </si>
  <si>
    <t>Classification</t>
  </si>
  <si>
    <t>Short FLV MM#</t>
  </si>
  <si>
    <t>New MM#</t>
  </si>
  <si>
    <t>Refractive Index - Specification</t>
  </si>
  <si>
    <t>Specific Gravity - Specification</t>
  </si>
  <si>
    <t>Cost / Gal</t>
  </si>
  <si>
    <t>UnitCost</t>
  </si>
  <si>
    <t>PG</t>
  </si>
  <si>
    <t>FP</t>
  </si>
  <si>
    <t>Kg/Liter</t>
  </si>
  <si>
    <t>GMO or Non-GMO (EU Standard)</t>
  </si>
  <si>
    <t>Allergen</t>
  </si>
  <si>
    <t>Shelf life</t>
  </si>
  <si>
    <t>Acai</t>
  </si>
  <si>
    <t>NAT. ACAI TYPE FLAVOR</t>
  </si>
  <si>
    <t>Natural</t>
  </si>
  <si>
    <t>MS2621478E-1G</t>
  </si>
  <si>
    <t>2621478E</t>
  </si>
  <si>
    <t>1.3903 - 1.4103</t>
  </si>
  <si>
    <t>0.9160 - 0.9360</t>
  </si>
  <si>
    <t>No</t>
  </si>
  <si>
    <t>Non-GMO</t>
  </si>
  <si>
    <t>Alpine Strawberry</t>
  </si>
  <si>
    <t>N&amp;A WILD STRAWBERRY AROMA TYPE FLAVOR O.S.</t>
  </si>
  <si>
    <t>Natural &amp; Artificial</t>
  </si>
  <si>
    <t>MS2622521E-1G</t>
  </si>
  <si>
    <t>2622521E</t>
  </si>
  <si>
    <t>1.4320 - 1.4520</t>
  </si>
  <si>
    <t>0.9480 - 0.9680</t>
  </si>
  <si>
    <t>Amaretto Sour</t>
  </si>
  <si>
    <t>N&amp;A AMARETTO SOUR FLAVOR  </t>
  </si>
  <si>
    <t>MS2622116E-1G</t>
  </si>
  <si>
    <t>2622116E</t>
  </si>
  <si>
    <t>Need</t>
  </si>
  <si>
    <t>GMO</t>
  </si>
  <si>
    <t>Apple</t>
  </si>
  <si>
    <t xml:space="preserve">NAT. APPLE FLAVOR WONF  </t>
  </si>
  <si>
    <t>MS2520441E-1G</t>
  </si>
  <si>
    <t>2520441E</t>
  </si>
  <si>
    <t>1.3861 - 1.4061</t>
  </si>
  <si>
    <t>0.9610 - 0.9810</t>
  </si>
  <si>
    <t>Apple Cider</t>
  </si>
  <si>
    <t>NAT. TWISTED CIDER TYPE FLAVOR</t>
  </si>
  <si>
    <t>MS2622091E-1G</t>
  </si>
  <si>
    <t>2622091E</t>
  </si>
  <si>
    <t>1.4227 - 1.4436</t>
  </si>
  <si>
    <t>1.0113 - 1.0324</t>
  </si>
  <si>
    <t>N/A</t>
  </si>
  <si>
    <t>Apple Cranberry</t>
  </si>
  <si>
    <t>NAT. CRANBERRY APPLE FLAVOR WONF</t>
  </si>
  <si>
    <t>MS2520567E-1G</t>
  </si>
  <si>
    <t>2520567E</t>
  </si>
  <si>
    <t>1.4222 - 1.4422</t>
  </si>
  <si>
    <t>1.0210 - 1.0410</t>
  </si>
  <si>
    <t>Apple Filling</t>
  </si>
  <si>
    <t xml:space="preserve">NAT. APPLE PIE FLAVOR (F) </t>
  </si>
  <si>
    <t>MS2418558E-1G</t>
  </si>
  <si>
    <t>2418558E</t>
  </si>
  <si>
    <t>1.4005 - 1.4205</t>
  </si>
  <si>
    <t>Apple Pop</t>
  </si>
  <si>
    <t>NAT. CANDY APPLE FLAVOR WONF</t>
  </si>
  <si>
    <t>MS2521650E-1G</t>
  </si>
  <si>
    <t>2521650E</t>
  </si>
  <si>
    <t>1.4206 - 1.4406</t>
  </si>
  <si>
    <t>1.0100 - 1.0300</t>
  </si>
  <si>
    <t>Apricot</t>
  </si>
  <si>
    <t>NAT. APRICOT FLAVORING WONF</t>
  </si>
  <si>
    <t>MS2725521E-1G</t>
  </si>
  <si>
    <t>2725521E</t>
  </si>
  <si>
    <t>1.4118 - 1.4318</t>
  </si>
  <si>
    <t>1.0200 - 1.0600</t>
  </si>
  <si>
    <t>Arabian Tobacco</t>
  </si>
  <si>
    <t>N&amp;A TOBACCO CAMT TYPE FLAVOR (C)</t>
  </si>
  <si>
    <t>MS2620558E-1G</t>
  </si>
  <si>
    <t>2620558E</t>
  </si>
  <si>
    <t>1.4559 - 1.4759</t>
  </si>
  <si>
    <t>1.0090 - 1.0290</t>
  </si>
  <si>
    <t>Avocado</t>
  </si>
  <si>
    <t>N&amp;A AVOCADO TYPE FLAVOR</t>
  </si>
  <si>
    <t>MS2726018E-1G</t>
  </si>
  <si>
    <t>2726018E</t>
  </si>
  <si>
    <t>1.4227 - 1.4427</t>
  </si>
  <si>
    <t>1.0140 - 1.0540</t>
  </si>
  <si>
    <t>Back Bar Bitters</t>
  </si>
  <si>
    <t>NAT. ANGOS' BITTERS TYPE FLAVOR</t>
  </si>
  <si>
    <t xml:space="preserve">Natural   </t>
  </si>
  <si>
    <t>MS2520456E-1G</t>
  </si>
  <si>
    <t>2520456E</t>
  </si>
  <si>
    <t>1.3610 - 1.3810</t>
  </si>
  <si>
    <t>0.9020 - 0.9220</t>
  </si>
  <si>
    <t>Banana</t>
  </si>
  <si>
    <t>N&amp;A BANANA TYPE FLAVOR</t>
  </si>
  <si>
    <t>2418486E</t>
  </si>
  <si>
    <t>MS2622137E-1G</t>
  </si>
  <si>
    <t>1.4198 - 1.4398</t>
  </si>
  <si>
    <t>0.9460 - 0.9660</t>
  </si>
  <si>
    <t>Basil</t>
  </si>
  <si>
    <t>N&amp;A BASIL FLAVOR</t>
  </si>
  <si>
    <t>MS2622858E-1G</t>
  </si>
  <si>
    <t>2622858E</t>
  </si>
  <si>
    <t>1.3934 - 1.4134</t>
  </si>
  <si>
    <t>0.9190 - 0.9390</t>
  </si>
  <si>
    <t>Beer Nuts</t>
  </si>
  <si>
    <t>N&amp;A MIXED NUT TYPE FLAVOR</t>
  </si>
  <si>
    <t>MS2622857E-1G</t>
  </si>
  <si>
    <t>2622857E</t>
  </si>
  <si>
    <t>1.4309 - 1.4509</t>
  </si>
  <si>
    <t>1.0350 - 1.0550</t>
  </si>
  <si>
    <t>Berry Blend</t>
  </si>
  <si>
    <t>N&amp;A BOYSEN-RASPBERRY FLAVOR</t>
  </si>
  <si>
    <t>MS2520366E-1G</t>
  </si>
  <si>
    <t>2520366E</t>
  </si>
  <si>
    <t>1.3780 - 1.3980</t>
  </si>
  <si>
    <t>1.0100 - 1.0500</t>
  </si>
  <si>
    <t>Berry Cheesecake</t>
  </si>
  <si>
    <t>NAT. RASPBERRY CHEESECAKE TYPE FLAVOR</t>
  </si>
  <si>
    <t>MS2621952E-1G</t>
  </si>
  <si>
    <t>2621952E</t>
  </si>
  <si>
    <t>1.4741 - 1.4941</t>
  </si>
  <si>
    <t>1.0650 - 1.0850</t>
  </si>
  <si>
    <t>Biscotti</t>
  </si>
  <si>
    <t>N&amp;A AIRPLANE COOKIE FLAVOR</t>
  </si>
  <si>
    <t>MS2521247E-1G</t>
  </si>
  <si>
    <t>2521247E</t>
  </si>
  <si>
    <t>1.4274 - 1.4474</t>
  </si>
  <si>
    <t>0.9940 - 1.0140</t>
  </si>
  <si>
    <t>Black Cherry</t>
  </si>
  <si>
    <t>ART. CHERRY BLACK TOBACCO TYPE FL</t>
  </si>
  <si>
    <t>Artificial</t>
  </si>
  <si>
    <t>MS2517361E-1G</t>
  </si>
  <si>
    <t>2517361E</t>
  </si>
  <si>
    <t>1.4885 - 1.5085</t>
  </si>
  <si>
    <t>1.0490 - 1.0690</t>
  </si>
  <si>
    <t>Black Currant</t>
  </si>
  <si>
    <t>N&amp;A BLACK CURRENT TYPE </t>
  </si>
  <si>
    <t>MS2827028E-1G</t>
  </si>
  <si>
    <t>2827028E</t>
  </si>
  <si>
    <t>1.4205 - 1.4405</t>
  </si>
  <si>
    <t>1.0060 - 1.0460</t>
  </si>
  <si>
    <t>Black Tea</t>
  </si>
  <si>
    <t>N&amp;A GREEN TEA FLAVOR</t>
  </si>
  <si>
    <t>MS2726013E-1G</t>
  </si>
  <si>
    <t>2726013E</t>
  </si>
  <si>
    <t>1.4204 - 1.4404</t>
  </si>
  <si>
    <t>1.0180 - 1.0580</t>
  </si>
  <si>
    <t>Blackberry</t>
  </si>
  <si>
    <t>N&amp;A BLACKBERRY TYPE FLAVOR</t>
  </si>
  <si>
    <t>3028257E</t>
  </si>
  <si>
    <t>MS3431995E-1G</t>
  </si>
  <si>
    <t>1.4240 - 1.4440</t>
  </si>
  <si>
    <t>1.0150 - 1.0550</t>
  </si>
  <si>
    <t>Blackberry Blossom</t>
  </si>
  <si>
    <t>N&amp;A BLACKBERRY HONEY FLAVOR</t>
  </si>
  <si>
    <t>MS2725827E-1G</t>
  </si>
  <si>
    <t>2725827E</t>
  </si>
  <si>
    <t>1.4251 - 1.4451</t>
  </si>
  <si>
    <t>1.0160 - 1.0560</t>
  </si>
  <si>
    <t>Blood Orange</t>
  </si>
  <si>
    <t>NAT. BLOOD ORANGE FL. WONF (F)</t>
  </si>
  <si>
    <t>MS2216519E-1G</t>
  </si>
  <si>
    <t>2216519E</t>
  </si>
  <si>
    <t>1.3590 - 1.3790</t>
  </si>
  <si>
    <t>0.8420 - 0.8620</t>
  </si>
  <si>
    <t>Blue Raz</t>
  </si>
  <si>
    <t>N&amp;A BLUE RASPBERRY FLAVOR</t>
  </si>
  <si>
    <t>MS3024174E-1G</t>
  </si>
  <si>
    <t>3024174E</t>
  </si>
  <si>
    <t>1.4258 - 1.4458</t>
  </si>
  <si>
    <t>1.0120 - 1.0520</t>
  </si>
  <si>
    <t>???</t>
  </si>
  <si>
    <t>Blueberry</t>
  </si>
  <si>
    <t>ART. BLUEBERRY FLAVOR (NEW)</t>
  </si>
  <si>
    <t>MS2623005E-1G</t>
  </si>
  <si>
    <t>2623005E</t>
  </si>
  <si>
    <t>1.4262 - 1.4462</t>
  </si>
  <si>
    <t>1.0310 - 1.0510</t>
  </si>
  <si>
    <t>Blueberry Muffin</t>
  </si>
  <si>
    <t>NAT. BLUEBERRY MUFFIN</t>
  </si>
  <si>
    <t>MS2622258E-1G</t>
  </si>
  <si>
    <t>2622258E</t>
  </si>
  <si>
    <t>1.4122 - 1.4322</t>
  </si>
  <si>
    <t>0.9960 - 1.0160</t>
  </si>
  <si>
    <t>Bourbon</t>
  </si>
  <si>
    <t>N&amp;A BOURBON WHISKEY TYPE FLAVOR</t>
  </si>
  <si>
    <t>MS2520760E-1G</t>
  </si>
  <si>
    <t>2520760E</t>
  </si>
  <si>
    <t>1.4053 - 1.4253</t>
  </si>
  <si>
    <t>0.9850 - 1.0050</t>
  </si>
  <si>
    <t>Boysenberry</t>
  </si>
  <si>
    <t>N&amp;A BOYSENBERRY TYPE FLAVOR</t>
  </si>
  <si>
    <t>MS2520288E-1G</t>
  </si>
  <si>
    <t>2520288E</t>
  </si>
  <si>
    <t>1.3898 - 1.4098</t>
  </si>
  <si>
    <t>1.0210 - 1.0610</t>
  </si>
  <si>
    <t>Brie Cheese</t>
  </si>
  <si>
    <t>NAT. TRES LECHES TYPE FLAVOR</t>
  </si>
  <si>
    <t>MS2621928E-1G</t>
  </si>
  <si>
    <t>2621928E</t>
  </si>
  <si>
    <t>1.4236 - 1.4436</t>
  </si>
  <si>
    <t>1.0200 - 1.0400</t>
  </si>
  <si>
    <t>Brulee</t>
  </si>
  <si>
    <t>N&amp;A SMOKED CRÈME BRULEE TYPE FLAVOR</t>
  </si>
  <si>
    <t>MS2725825E-1G</t>
  </si>
  <si>
    <t>2725825E</t>
  </si>
  <si>
    <t>1.4594 - 1.4794</t>
  </si>
  <si>
    <t>1.1230 - 1.1630</t>
  </si>
  <si>
    <t>Brut Bubble Wine</t>
  </si>
  <si>
    <t>N&amp;A CHAMPAGNE TYPE FLAVOR</t>
  </si>
  <si>
    <t>MS2622221E-1G</t>
  </si>
  <si>
    <t>2622221E</t>
  </si>
  <si>
    <t>1.4154 - 1.4354</t>
  </si>
  <si>
    <t>0.9710 - 0.9910</t>
  </si>
  <si>
    <t>Bubble Gum</t>
  </si>
  <si>
    <t xml:space="preserve">N&amp;A BUBBLE GUM FLAVOR (F) </t>
  </si>
  <si>
    <t>MS2518894E-1G</t>
  </si>
  <si>
    <t>2518894E</t>
  </si>
  <si>
    <t>1.3937 - 1.4137</t>
  </si>
  <si>
    <t>0.9410 - 0.9610</t>
  </si>
  <si>
    <t>Butterscotch</t>
  </si>
  <si>
    <t>NAT. BUTTERSCOTCH TYPE FLAVOR (C)</t>
  </si>
  <si>
    <t>MS2417972E-1G</t>
  </si>
  <si>
    <t>2417972E</t>
  </si>
  <si>
    <t>1.3883 - 1.4083</t>
  </si>
  <si>
    <t>0.9380 - 0.9780</t>
  </si>
  <si>
    <t>Yes</t>
  </si>
  <si>
    <t>Cactus Aloe</t>
  </si>
  <si>
    <t>NAT. CACTUS TYPE FLAVOR</t>
  </si>
  <si>
    <t>MS3128541E-1G</t>
  </si>
  <si>
    <t>3128541E</t>
  </si>
  <si>
    <t>1.0040 - 1.0440</t>
  </si>
  <si>
    <t>Cactus Apple</t>
  </si>
  <si>
    <t>ART. CACTUS FLAVOR</t>
  </si>
  <si>
    <t>MS2826992E-1G</t>
  </si>
  <si>
    <t>2826992E</t>
  </si>
  <si>
    <t>1.4112 - 1.4312</t>
  </si>
  <si>
    <t>1.0370 - 1.0570</t>
  </si>
  <si>
    <t>Canadian Bacon</t>
  </si>
  <si>
    <t>NAT. CANADIAN BACON TYPE FLAVOR</t>
  </si>
  <si>
    <t>MS2420428E-1G</t>
  </si>
  <si>
    <t>2420428E</t>
  </si>
  <si>
    <t>Candied Blueberry</t>
  </si>
  <si>
    <t>N&amp;A BLUEBERRY TYPE FLAVOR</t>
  </si>
  <si>
    <t>MS3123925E-1G</t>
  </si>
  <si>
    <t>3123925E</t>
  </si>
  <si>
    <t>1.4363 - 1.4563</t>
  </si>
  <si>
    <t>1.0220 - 1.0620</t>
  </si>
  <si>
    <t>Candy Roll</t>
  </si>
  <si>
    <t>N&amp;A FRUITY GEEK FLAVOR</t>
  </si>
  <si>
    <t>MS2520740E-1G</t>
  </si>
  <si>
    <t>2520740E</t>
  </si>
  <si>
    <t>1.3894 - 1.4094</t>
  </si>
  <si>
    <t>0.9290 - 0.9490</t>
  </si>
  <si>
    <t>Cantaloupe</t>
  </si>
  <si>
    <t>N&amp;A CANTALOUPE MELON FLAVOR</t>
  </si>
  <si>
    <t>MS2521314E-1G</t>
  </si>
  <si>
    <t>2521314E</t>
  </si>
  <si>
    <t>1.3870 - 1.4070</t>
  </si>
  <si>
    <t>1.0270 - 1.0470</t>
  </si>
  <si>
    <t>Caramel</t>
  </si>
  <si>
    <t>NAT. CARAMEL FLAVOR WONF (C)</t>
  </si>
  <si>
    <t>2416886E</t>
  </si>
  <si>
    <t>MS2521043E-1G</t>
  </si>
  <si>
    <t>1.3936 - 1.4136</t>
  </si>
  <si>
    <t>0.9950 - 1.0150</t>
  </si>
  <si>
    <t>Carrot</t>
  </si>
  <si>
    <t xml:space="preserve">N&amp;A CARROT FLAVOR </t>
  </si>
  <si>
    <t>MS2725520E-1G</t>
  </si>
  <si>
    <t>2725520E</t>
  </si>
  <si>
    <t>1.3834 - 1.4034</t>
  </si>
  <si>
    <t>0.9370 - 0.9770</t>
  </si>
  <si>
    <t>Cavendish</t>
  </si>
  <si>
    <t>N&amp;A CAVENDISH FLAVOR 5X</t>
  </si>
  <si>
    <t>MS2622143E-1G</t>
  </si>
  <si>
    <t>2622143E</t>
  </si>
  <si>
    <t>1.4728 - 1.4928</t>
  </si>
  <si>
    <t>1.0330 - 1.0930</t>
  </si>
  <si>
    <t>Chai Spice</t>
  </si>
  <si>
    <t>NAT. CHAI FLAVOR (ORG. COMP.)</t>
  </si>
  <si>
    <t>MS2826433E-1G</t>
  </si>
  <si>
    <t>2826433E</t>
  </si>
  <si>
    <t>1.3568 - 1.3768</t>
  </si>
  <si>
    <t>0.7970 - 0.8370</t>
  </si>
  <si>
    <t>Cheesecake</t>
  </si>
  <si>
    <t>N&amp;A CHEESECAKE TYPE FLAVOR</t>
  </si>
  <si>
    <t>MS2521321E-1G</t>
  </si>
  <si>
    <t>2521321E</t>
  </si>
  <si>
    <t>1.4585 - 1.4785</t>
  </si>
  <si>
    <t>1.0520 - 1.0720</t>
  </si>
  <si>
    <t>Cherimoya</t>
  </si>
  <si>
    <t>NAT. CHERIMOYA TYPE FLAVOR</t>
  </si>
  <si>
    <t>MS2622393E-1G</t>
  </si>
  <si>
    <t>2622393E</t>
  </si>
  <si>
    <t>1.3926 - 1.4126</t>
  </si>
  <si>
    <t>0.9620 - 0.9820</t>
  </si>
  <si>
    <t>Cherry Blossom</t>
  </si>
  <si>
    <t>NAT. CHERRY BLOSSOM TYPE FLAVOR </t>
  </si>
  <si>
    <t>MS2622869E-1G</t>
  </si>
  <si>
    <t>2622869E</t>
  </si>
  <si>
    <t>1.3932 - 1.4132</t>
  </si>
  <si>
    <t>0.9130 - 0.9530</t>
  </si>
  <si>
    <t>Cherry Filling</t>
  </si>
  <si>
    <t>N&amp;A CHERRY TWISTER 2X TYPE FLAVOR</t>
  </si>
  <si>
    <t>MS2621973E-1G</t>
  </si>
  <si>
    <t>2621973E</t>
  </si>
  <si>
    <t>1.4717 - 1.4917</t>
  </si>
  <si>
    <t>1.0170 - 1.0570</t>
  </si>
  <si>
    <t>Chocolate Deutsch</t>
  </si>
  <si>
    <t>N&amp;A GERMAN CHOCOLATE TYPE FLAVOR</t>
  </si>
  <si>
    <t>2521732E</t>
  </si>
  <si>
    <t>MS2622276E-1G</t>
  </si>
  <si>
    <t>1.4297 - 1.4497</t>
  </si>
  <si>
    <t>Cinnamon Crunch</t>
  </si>
  <si>
    <t>N&amp;A CINNAMON CEREAL WO TYPE FLAVOR</t>
  </si>
  <si>
    <t>MS2521303E-1G</t>
  </si>
  <si>
    <t>2521303E</t>
  </si>
  <si>
    <t>1.4035 - 1.4235</t>
  </si>
  <si>
    <t>0.9340 - 0.9540</t>
  </si>
  <si>
    <t>Cinnamon Roll</t>
  </si>
  <si>
    <t>NAT. CINNAMON BUN TYPE FLAVOR (F)</t>
  </si>
  <si>
    <t>MS2520574E-1G</t>
  </si>
  <si>
    <t>2520574E</t>
  </si>
  <si>
    <t>1.3836 - 1.4036</t>
  </si>
  <si>
    <t>0.8750 - 0.8950</t>
  </si>
  <si>
    <t>Citrus Soda</t>
  </si>
  <si>
    <t>N&amp;A CITRUS FLAVORS</t>
  </si>
  <si>
    <t>MS2419731E-1G</t>
  </si>
  <si>
    <t>2419731E</t>
  </si>
  <si>
    <t>1.3552 - 1.3752</t>
  </si>
  <si>
    <t>0.9010 - 0.9210</t>
  </si>
  <si>
    <t>Classic Cigarette</t>
  </si>
  <si>
    <t>N&amp;A TOBACCO WINN TYPE FLAVOR</t>
  </si>
  <si>
    <t>MS2620560E-1G</t>
  </si>
  <si>
    <t>2620560E</t>
  </si>
  <si>
    <t>1.4160 - 1.4360</t>
  </si>
  <si>
    <t>Clove</t>
  </si>
  <si>
    <t>N&amp;A CLOVE FLAVOR</t>
  </si>
  <si>
    <t>MS2515491E-1G</t>
  </si>
  <si>
    <t>2515491E</t>
  </si>
  <si>
    <t>1.5292 - 1.5492</t>
  </si>
  <si>
    <t>1.0590 - 1.0790</t>
  </si>
  <si>
    <t>Coconut</t>
  </si>
  <si>
    <t>NAT. TOASTED COCONUT 3X</t>
  </si>
  <si>
    <t>2521020E</t>
  </si>
  <si>
    <t>MS2622458E-1G</t>
  </si>
  <si>
    <t>1.3928 - 1.4128</t>
  </si>
  <si>
    <t>0.8550 - 0.8850</t>
  </si>
  <si>
    <t>Coffee</t>
  </si>
  <si>
    <t>N&amp;A COFFEE J TYPE FLAVOR</t>
  </si>
  <si>
    <t>MS2520342E-1G</t>
  </si>
  <si>
    <t>2520342E</t>
  </si>
  <si>
    <t>1.4338 - 1.4538</t>
  </si>
  <si>
    <t>1.0300 - 1.0500</t>
  </si>
  <si>
    <t>Cola</t>
  </si>
  <si>
    <t>COLA FLAVOR FOR TOBACCO</t>
  </si>
  <si>
    <t>MS2520309E-1G</t>
  </si>
  <si>
    <t>2520309E</t>
  </si>
  <si>
    <t>1.4082 - 1.4282</t>
  </si>
  <si>
    <t>0.9510 - 0.9710</t>
  </si>
  <si>
    <t>Commercial Cigarette</t>
  </si>
  <si>
    <t>N&amp;A CIGARETTE TYPE FLAVOR</t>
  </si>
  <si>
    <t>MS2216025E-1G</t>
  </si>
  <si>
    <t>2216025E</t>
  </si>
  <si>
    <t>1.4243 - 1.4443</t>
  </si>
  <si>
    <t>1.0240 - 1.0440</t>
  </si>
  <si>
    <t>Connecticut Shade</t>
  </si>
  <si>
    <t>N&amp;A TOBACCO TYPE</t>
  </si>
  <si>
    <t>MS2521772E-1G</t>
  </si>
  <si>
    <t>2521772E</t>
  </si>
  <si>
    <t>1.4364 - 1.4564</t>
  </si>
  <si>
    <t>Cookie</t>
  </si>
  <si>
    <t>NAT. COOKIE TYPE 4</t>
  </si>
  <si>
    <t>MS2621791E-1G</t>
  </si>
  <si>
    <t>2621791E</t>
  </si>
  <si>
    <t>Cookie Dough</t>
  </si>
  <si>
    <t>NAT. COOKIE DOUGH TYPE FLAVOR</t>
  </si>
  <si>
    <t>MS2622503E-1G</t>
  </si>
  <si>
    <t>2622503E</t>
  </si>
  <si>
    <t>1.4295 - 1.4495</t>
  </si>
  <si>
    <t>1.0320 - 1.0520</t>
  </si>
  <si>
    <t>Cool Menthol</t>
  </si>
  <si>
    <t>NAT. MENTHOL TOP FLAVOR</t>
  </si>
  <si>
    <t>MS2112905E-1G</t>
  </si>
  <si>
    <t>2112905E</t>
  </si>
  <si>
    <t>1.4345 - 1.4545</t>
  </si>
  <si>
    <t>0.8920 - 0.9120</t>
  </si>
  <si>
    <t>Cotton Candy</t>
  </si>
  <si>
    <t>N&amp;A COTTON CANDY FLAVOR</t>
  </si>
  <si>
    <t>MS2013579E-1G</t>
  </si>
  <si>
    <t>2013579E</t>
  </si>
  <si>
    <t>1.0330 - 1.0530</t>
  </si>
  <si>
    <t>Cranberry</t>
  </si>
  <si>
    <t>NAT. CRANBERRY TYPE FLAVOR</t>
  </si>
  <si>
    <t>MS2519971E-1G</t>
  </si>
  <si>
    <t>2519971E</t>
  </si>
  <si>
    <t>1.4219 - 1.4419</t>
  </si>
  <si>
    <t>Cream</t>
  </si>
  <si>
    <t>N&amp;A VANILLA CREME FLAVOR (C)</t>
  </si>
  <si>
    <t>2521172E</t>
  </si>
  <si>
    <t>MS2622231E-1G</t>
  </si>
  <si>
    <t>Cream and Cookies</t>
  </si>
  <si>
    <t>N&amp;A COOKIES-N-CREAM MILKSHAKE TYPE FLAVOR</t>
  </si>
  <si>
    <t>MS2622114E-1G</t>
  </si>
  <si>
    <t>2622114E</t>
  </si>
  <si>
    <t>1.4506 - 1.4706</t>
  </si>
  <si>
    <t>1.0540 - 1.0940</t>
  </si>
  <si>
    <t>Creamsicle</t>
  </si>
  <si>
    <t>N&amp;A Orange Creamsicle Flavor</t>
  </si>
  <si>
    <t>MS3229201E-1G</t>
  </si>
  <si>
    <t>3229201E</t>
  </si>
  <si>
    <t>1.3594 - 1.3794</t>
  </si>
  <si>
    <t>0.8000 - 0.8400</t>
  </si>
  <si>
    <t>Creme de Menthe</t>
  </si>
  <si>
    <t>N&amp;A CREME DE MENTHE FLAVOR</t>
  </si>
  <si>
    <t>2519369E</t>
  </si>
  <si>
    <t>MS2620396E-1G</t>
  </si>
  <si>
    <t>1.4215 - 1.4415</t>
  </si>
  <si>
    <t>1.0070 - 1.0270</t>
  </si>
  <si>
    <t>Crunch Cereal</t>
  </si>
  <si>
    <t>N&amp;A KAPN GRUNCH BERRY TYPE FLAVOR</t>
  </si>
  <si>
    <t>MS2520753E-1G</t>
  </si>
  <si>
    <t>2520753E</t>
  </si>
  <si>
    <t>0.9230 - 0.9430</t>
  </si>
  <si>
    <t>Cucumber</t>
  </si>
  <si>
    <t xml:space="preserve">N&amp;A CUCUMBER TYPE FLAVOR  </t>
  </si>
  <si>
    <t>MS2622861E-1G</t>
  </si>
  <si>
    <t>2622861E</t>
  </si>
  <si>
    <t>1.4223 - 1.4423</t>
  </si>
  <si>
    <t>Cupcake Batter</t>
  </si>
  <si>
    <t>NAT. BIRTHDAY CAKE FLAVOR 2X</t>
  </si>
  <si>
    <t>2521191E</t>
  </si>
  <si>
    <t>MS2521771E-1G</t>
  </si>
  <si>
    <t>1.4627 - 1.4827</t>
  </si>
  <si>
    <t>1.0800 - 1.1000</t>
  </si>
  <si>
    <t>Cured Tobacco</t>
  </si>
  <si>
    <t>N&amp;A TOBACCO FLAVOR</t>
  </si>
  <si>
    <t>MS2419354E-1G</t>
  </si>
  <si>
    <t>2419354E</t>
  </si>
  <si>
    <t>1.4260 - 1.4460</t>
  </si>
  <si>
    <t>1.1060 - 1.1260</t>
  </si>
  <si>
    <t>Custard</t>
  </si>
  <si>
    <t>NAT. CUSTARD TYPE FLAVOR</t>
  </si>
  <si>
    <t>MS2316118E-1G</t>
  </si>
  <si>
    <t>2316118E</t>
  </si>
  <si>
    <t>1.3599 - 1.3799</t>
  </si>
  <si>
    <t>1.0020 - 1.0220</t>
  </si>
  <si>
    <t>Donuts</t>
  </si>
  <si>
    <t>NAT. DONUT TYPE FLAVOR</t>
  </si>
  <si>
    <t>MS2521645E-1G</t>
  </si>
  <si>
    <t>2521645E</t>
  </si>
  <si>
    <t>1.4142 - 1.4342</t>
  </si>
  <si>
    <t>1.0140 - 1.0340</t>
  </si>
  <si>
    <t>Dragon Fruit</t>
  </si>
  <si>
    <t>N&amp;A DRAGONFRUIT TYPE FLAVOR</t>
  </si>
  <si>
    <t>MS2519796E-1G</t>
  </si>
  <si>
    <t>2519796E</t>
  </si>
  <si>
    <t>1.4032 - 1.4232</t>
  </si>
  <si>
    <t>1.0610 - 1.0810</t>
  </si>
  <si>
    <t>Dulce De Leche</t>
  </si>
  <si>
    <t>N&amp;A Dulce De Leche TYPE FLAVOR</t>
  </si>
  <si>
    <t>MS3123929E-1G</t>
  </si>
  <si>
    <t>3123929E</t>
  </si>
  <si>
    <t>1.4288 - 1.4488</t>
  </si>
  <si>
    <t>1.0230 - 1.0630</t>
  </si>
  <si>
    <t>Eggnog</t>
  </si>
  <si>
    <t>NAT. PUMPKIN PIE SPICE TYPE FLAVOR</t>
  </si>
  <si>
    <t>MS2520742E-1G</t>
  </si>
  <si>
    <t>2520742E</t>
  </si>
  <si>
    <t>1.3994 - 1.4194</t>
  </si>
  <si>
    <t>0.9320 - 0.9520</t>
  </si>
  <si>
    <t>Eisai Tea</t>
  </si>
  <si>
    <t>N&amp;A MATCHA GREEN TEA TYPE</t>
  </si>
  <si>
    <t>MS2726014E-1G</t>
  </si>
  <si>
    <t>2726014E</t>
  </si>
  <si>
    <t>1.4203 - 1.4403</t>
  </si>
  <si>
    <t>Elderflower</t>
  </si>
  <si>
    <t>NAT. ELDERFLOWER LIQUEUR FLAVOR WONF</t>
  </si>
  <si>
    <t>MS2521882E-1G</t>
  </si>
  <si>
    <t>2521882E</t>
  </si>
  <si>
    <t>1.3584 - 1.3784</t>
  </si>
  <si>
    <t>0.8312 - 0.8512</t>
  </si>
  <si>
    <t>Energy Drink</t>
  </si>
  <si>
    <t>N&amp;A TROPICAL R BULL TYPE FLAVOR</t>
  </si>
  <si>
    <t>3024087E</t>
  </si>
  <si>
    <t>MS3431703E-1G</t>
  </si>
  <si>
    <t>1.4200 - 1.4400</t>
  </si>
  <si>
    <t>1.0110 - 1.0510</t>
  </si>
  <si>
    <t>??</t>
  </si>
  <si>
    <t>Fig</t>
  </si>
  <si>
    <t>N&amp;A FIG PUDDING TYPE FLAVOR</t>
  </si>
  <si>
    <t>MS2521873E-1G</t>
  </si>
  <si>
    <t>2521873E</t>
  </si>
  <si>
    <t>0.9292 - 0.9492</t>
  </si>
  <si>
    <t>Fire Cinnamon</t>
  </si>
  <si>
    <t>N&amp;A HORCHATA TYPE</t>
  </si>
  <si>
    <t>MS2622604E-1G</t>
  </si>
  <si>
    <t>2622604E</t>
  </si>
  <si>
    <t>Fresh Avocado</t>
  </si>
  <si>
    <t>MS3028461E-1G</t>
  </si>
  <si>
    <t>3028461E</t>
  </si>
  <si>
    <t>1.0010 - 1.0410</t>
  </si>
  <si>
    <t>Fried Dough</t>
  </si>
  <si>
    <t>NAT. BEIGNET TYPE FLAVOR</t>
  </si>
  <si>
    <t>MS2521637E-1G</t>
  </si>
  <si>
    <t>2521637E</t>
  </si>
  <si>
    <t>Frosting</t>
  </si>
  <si>
    <t>N&amp;A DONUT GLAZE TYPE FLAVOR</t>
  </si>
  <si>
    <t>MS2621676E-1G</t>
  </si>
  <si>
    <t>2621676E</t>
  </si>
  <si>
    <t>1.4457 - 1.4657</t>
  </si>
  <si>
    <t>1.0530 - 1.0730</t>
  </si>
  <si>
    <t>Ginger</t>
  </si>
  <si>
    <t>N&amp;A GINGER BEER FLAVOR</t>
  </si>
  <si>
    <t>MS2622115E-1G</t>
  </si>
  <si>
    <t>2622115E</t>
  </si>
  <si>
    <t>1.3569 - 1.3769</t>
  </si>
  <si>
    <t>0.9300 - 0.9700</t>
  </si>
  <si>
    <t>Ginger Peach</t>
  </si>
  <si>
    <t xml:space="preserve">N&amp;A PEACH GINGER TYPE FLAVOR </t>
  </si>
  <si>
    <t>MS2622852E-1G</t>
  </si>
  <si>
    <t xml:space="preserve">2622852E </t>
  </si>
  <si>
    <t>1.3958 - 1.4158</t>
  </si>
  <si>
    <t>0.9250 - 0.9450</t>
  </si>
  <si>
    <t>Ginger Snap</t>
  </si>
  <si>
    <t>N&amp;A GINGER SNAP FLAVOR (C)</t>
  </si>
  <si>
    <t>MS160834E-1G</t>
  </si>
  <si>
    <t>160834E</t>
  </si>
  <si>
    <t>1.3769 - 1.3969</t>
  </si>
  <si>
    <t>1.0620 - 1.0820</t>
  </si>
  <si>
    <t>Golden Kiwi</t>
  </si>
  <si>
    <t>Nat. Golden Kiwi Fruit Type Flavor</t>
  </si>
  <si>
    <t>MS3232003E-1G</t>
  </si>
  <si>
    <t>3232003E</t>
  </si>
  <si>
    <t>1.4014 - 1.4214</t>
  </si>
  <si>
    <t>0.9410 - 0.9810</t>
  </si>
  <si>
    <t>Graham Cracker</t>
  </si>
  <si>
    <t xml:space="preserve">N&amp;A GRAHAM TYPE FLAVOR  </t>
  </si>
  <si>
    <t>MS2621993E-1G</t>
  </si>
  <si>
    <t>2621993E</t>
  </si>
  <si>
    <t>Granny Smith</t>
  </si>
  <si>
    <t>ART. GREEN APPLE FLAVOR</t>
  </si>
  <si>
    <t>MS2521207E-1G</t>
  </si>
  <si>
    <t>2521207E</t>
  </si>
  <si>
    <t>1.4209 - 1.4409</t>
  </si>
  <si>
    <t>Granola</t>
  </si>
  <si>
    <t xml:space="preserve">N&amp;A GRANOLA FRENCH TOAST FLAVOR  </t>
  </si>
  <si>
    <t>MS2622113E-1G</t>
  </si>
  <si>
    <t>2622113E</t>
  </si>
  <si>
    <t>0.9740 - 0.9940</t>
  </si>
  <si>
    <t>Grape</t>
  </si>
  <si>
    <t>N&amp;A GRAPE TYPE FLAVOR</t>
  </si>
  <si>
    <t>MS2520285E-1G</t>
  </si>
  <si>
    <t>2520285E</t>
  </si>
  <si>
    <t>1.4174 - 1.4374</t>
  </si>
  <si>
    <t>0.9820 - 1.0220</t>
  </si>
  <si>
    <t>Grapefruit Blend</t>
  </si>
  <si>
    <t>Nat. Grapefruit Margarita Type Flavor</t>
  </si>
  <si>
    <t>MS3216794E-1G</t>
  </si>
  <si>
    <t>3216794E</t>
  </si>
  <si>
    <t>0.7990 - 0.8390</t>
  </si>
  <si>
    <t>Greek Yogurt</t>
  </si>
  <si>
    <t>N&amp;A YOGURT TYPE FLAVOR</t>
  </si>
  <si>
    <t>MS2520876E-1G</t>
  </si>
  <si>
    <t>2520876E</t>
  </si>
  <si>
    <t>1.4226 - 1.4426</t>
  </si>
  <si>
    <t>1.0180 - 1.0380</t>
  </si>
  <si>
    <t>Green Apple</t>
  </si>
  <si>
    <t>N&amp;A APPLE FLAVOR (WASHINGTON TYPE)</t>
  </si>
  <si>
    <t>MS2520566E-1G</t>
  </si>
  <si>
    <t>2520566E</t>
  </si>
  <si>
    <t>1.4208 - 1.4408</t>
  </si>
  <si>
    <t>Green Tea</t>
  </si>
  <si>
    <t xml:space="preserve">N&amp;A GREEN TEA FLAVOR </t>
  </si>
  <si>
    <t>MS2826047E-1G</t>
  </si>
  <si>
    <t>2826047E</t>
  </si>
  <si>
    <t>Guanabana</t>
  </si>
  <si>
    <t>NAT. GUANABANA FRUIT TYPE FLAVOR</t>
  </si>
  <si>
    <t>MS2618534E-1G</t>
  </si>
  <si>
    <t>2618534E</t>
  </si>
  <si>
    <t>1.3908 - 1.4108</t>
  </si>
  <si>
    <t>0.9030 - 0.9430</t>
  </si>
  <si>
    <t>Guava Dark Berry</t>
  </si>
  <si>
    <t xml:space="preserve">Nat. Guava Berry Flavor </t>
  </si>
  <si>
    <t>MS3216795E-1G</t>
  </si>
  <si>
    <t>3216795E</t>
  </si>
  <si>
    <t>1.3841 - 1.4041</t>
  </si>
  <si>
    <t>0.9040 - 0.9440</t>
  </si>
  <si>
    <t>Hazelnut</t>
  </si>
  <si>
    <t xml:space="preserve">ART. HAZELNUT FLAVOR  </t>
  </si>
  <si>
    <t>MS2520314E-1G</t>
  </si>
  <si>
    <t>2520314E</t>
  </si>
  <si>
    <t>1.5456 - 1.5656</t>
  </si>
  <si>
    <t>1.0940 - 1.1140</t>
  </si>
  <si>
    <t>Heat</t>
  </si>
  <si>
    <t>N&amp;A WARMING SENSATION FLAVOR</t>
  </si>
  <si>
    <t>MS1913512E-1G</t>
  </si>
  <si>
    <t>1913512E</t>
  </si>
  <si>
    <t>Hibiscus Sweet</t>
  </si>
  <si>
    <t>Nat. Hibiscus Type Flavor</t>
  </si>
  <si>
    <t>MS3229351E-1G</t>
  </si>
  <si>
    <t>3229351E</t>
  </si>
  <si>
    <t>1.4167 - 1.4367</t>
  </si>
  <si>
    <t>0.9940 - 1.0340</t>
  </si>
  <si>
    <t>Honey Bee</t>
  </si>
  <si>
    <t>N&amp;A HONEY TYPE FLAVOR</t>
  </si>
  <si>
    <t>MS2520325E-1G</t>
  </si>
  <si>
    <t>2520325E</t>
  </si>
  <si>
    <t>1.4261 - 1.4461</t>
  </si>
  <si>
    <t>1.0190 - 1.0590</t>
  </si>
  <si>
    <t>Honeydew</t>
  </si>
  <si>
    <t>N&amp;A HONEY DEW MELON TYPE</t>
  </si>
  <si>
    <t>MS2926670E-1G</t>
  </si>
  <si>
    <t>2926670E</t>
  </si>
  <si>
    <t>1.0240 - 1.0640</t>
  </si>
  <si>
    <t>Horchata</t>
  </si>
  <si>
    <t>NAT. HORCHATA TYPE</t>
  </si>
  <si>
    <t>MS2622528E-1G</t>
  </si>
  <si>
    <t>2622528E</t>
  </si>
  <si>
    <t>1.4133 - 1.4333</t>
  </si>
  <si>
    <t>0.9550 - 0.9750</t>
  </si>
  <si>
    <t>Ice</t>
  </si>
  <si>
    <t>ART. COOLING FLAVOR</t>
  </si>
  <si>
    <t>MS2613504E-1G</t>
  </si>
  <si>
    <t>2613504E</t>
  </si>
  <si>
    <t>1.0190 - 1.0390</t>
  </si>
  <si>
    <t>Irish Cream</t>
  </si>
  <si>
    <t>N&amp;A IRISH CREAM TYPE FLAVOR</t>
  </si>
  <si>
    <t>MS2620754E-1G</t>
  </si>
  <si>
    <t>2620754E</t>
  </si>
  <si>
    <t>1.4000 - 1.4200</t>
  </si>
  <si>
    <t>0.9680 - 0.9880</t>
  </si>
  <si>
    <t>Jackfruit</t>
  </si>
  <si>
    <t>NAT. JACKFRUIT TYPE</t>
  </si>
  <si>
    <t>MS2622602E-1G</t>
  </si>
  <si>
    <t>2622602E</t>
  </si>
  <si>
    <t>1.3872 - 1.4072</t>
  </si>
  <si>
    <t>0.9370 - 0.9570</t>
  </si>
  <si>
    <t>Jammy Berry</t>
  </si>
  <si>
    <t>N&amp;A BERRY TYPE FLAVOR</t>
  </si>
  <si>
    <t>MS2827140E-1G</t>
  </si>
  <si>
    <t>2827140E</t>
  </si>
  <si>
    <t>1.4230 - 1.4430</t>
  </si>
  <si>
    <t>0.9920 - 1.0320</t>
  </si>
  <si>
    <t>Jammy Grape</t>
  </si>
  <si>
    <t>N&amp;A JAMMY GRAPE TYPE FLAVOR</t>
  </si>
  <si>
    <t>MS3123930E-1G</t>
  </si>
  <si>
    <t>3123930E</t>
  </si>
  <si>
    <t>1.0030 - 1.0430</t>
  </si>
  <si>
    <t>Juicy Cantaloupe</t>
  </si>
  <si>
    <t xml:space="preserve">N&amp;A CANTALOUPE MELON FLAVOR  </t>
  </si>
  <si>
    <t>MS3028462E-1G</t>
  </si>
  <si>
    <t>3028462E</t>
  </si>
  <si>
    <t>1.3864 - 1.4064</t>
  </si>
  <si>
    <t>Juniper Gin</t>
  </si>
  <si>
    <t>N&amp;A GIN TYPE FLAVOR</t>
  </si>
  <si>
    <t>MS2827909E-1G</t>
  </si>
  <si>
    <t>2827909E</t>
  </si>
  <si>
    <t>1.3604 - 1.3804</t>
  </si>
  <si>
    <t>0.8240 - 0.8640</t>
  </si>
  <si>
    <t>Kentucky Blend</t>
  </si>
  <si>
    <t>N&amp;A CIGARETTE FLAVOR</t>
  </si>
  <si>
    <t>MS2419314E-1G</t>
  </si>
  <si>
    <t>2419314E</t>
  </si>
  <si>
    <t>1.4282 - 1.4482</t>
  </si>
  <si>
    <t>1.1030 - 1.1430</t>
  </si>
  <si>
    <t>Kinako Soy</t>
  </si>
  <si>
    <t>N&amp;A  ADZUKI RED BEAN TYPE FLAVOR</t>
  </si>
  <si>
    <t>MS2726012E-1G</t>
  </si>
  <si>
    <t>2726012E</t>
  </si>
  <si>
    <t>Kiwi</t>
  </si>
  <si>
    <t>N&amp;A KIWI FLAVOR</t>
  </si>
  <si>
    <t>MS2520868E-1G</t>
  </si>
  <si>
    <t>2520868E</t>
  </si>
  <si>
    <t>1.0150 - 1.0350</t>
  </si>
  <si>
    <t>Lembas Bread</t>
  </si>
  <si>
    <t>N&amp;A KRUNCH KAKE FLAVOR                  </t>
  </si>
  <si>
    <t>MS2622112E-1G</t>
  </si>
  <si>
    <t>2622112E</t>
  </si>
  <si>
    <t>Lemon</t>
  </si>
  <si>
    <t>NAT. LEMON JUICE FLAVOR WONF</t>
  </si>
  <si>
    <t>MS2521649E-1G</t>
  </si>
  <si>
    <t>2521649E</t>
  </si>
  <si>
    <t>1.4247 - 1.4447</t>
  </si>
  <si>
    <t>Lemon Grass</t>
  </si>
  <si>
    <t>N&amp;A SWEET LEMON FLAVOR</t>
  </si>
  <si>
    <t>MS2620387E-1G</t>
  </si>
  <si>
    <t>2620387E</t>
  </si>
  <si>
    <t>1.5231 - 1.5431</t>
  </si>
  <si>
    <t>1.0380 - 1.0580</t>
  </si>
  <si>
    <t>Lemon Tea</t>
  </si>
  <si>
    <t xml:space="preserve">NAT. TEA WITH LEMON FLAVOR WONF     </t>
  </si>
  <si>
    <t>MS2520571E-1G</t>
  </si>
  <si>
    <t>2520571E</t>
  </si>
  <si>
    <t>1.4055 - 1.4255</t>
  </si>
  <si>
    <t>0.9910 - 1.0110</t>
  </si>
  <si>
    <t>Lemonade</t>
  </si>
  <si>
    <t>NAT. LEMONADE TYPE FLAVOR</t>
  </si>
  <si>
    <t>MS2519749E-1G</t>
  </si>
  <si>
    <t>2519749E</t>
  </si>
  <si>
    <t>1.4241 - 1.4441</t>
  </si>
  <si>
    <t>1.0130 - 1.0530</t>
  </si>
  <si>
    <t>Licorice</t>
  </si>
  <si>
    <t>N&amp;A LICORICE TYPE FLAVOR</t>
  </si>
  <si>
    <t>MS3123927E-1G</t>
  </si>
  <si>
    <t>3123927E </t>
  </si>
  <si>
    <t>1.4709 - 1.4909</t>
  </si>
  <si>
    <t>1.0860 - 1.1260</t>
  </si>
  <si>
    <t>Lime</t>
  </si>
  <si>
    <t>NAT. KEY LIME TYPE FLAVOR WONF</t>
  </si>
  <si>
    <t>MS137685E-1G</t>
  </si>
  <si>
    <t>137685E</t>
  </si>
  <si>
    <t>1.4632 - 1.4832</t>
  </si>
  <si>
    <t>0.8510 - 0.8710</t>
  </si>
  <si>
    <t>Lime Wedge</t>
  </si>
  <si>
    <t>NAT. FRESH LIME FLAVOR WONF</t>
  </si>
  <si>
    <t>MS2521648E-1G</t>
  </si>
  <si>
    <t>2521648E</t>
  </si>
  <si>
    <t>1.4120 - 14320</t>
  </si>
  <si>
    <t>Lovage Root</t>
  </si>
  <si>
    <t>NAT. LOVAGE ROOT TYPE FLAVOR</t>
  </si>
  <si>
    <t>2512178E</t>
  </si>
  <si>
    <t>MS2512178-1G</t>
  </si>
  <si>
    <t>1.4608 - 1.4808</t>
  </si>
  <si>
    <t>1.2270 - 1.2470</t>
  </si>
  <si>
    <t>Lychee</t>
  </si>
  <si>
    <t>NAT. LYCHEE TYPE FLAVOR</t>
  </si>
  <si>
    <t>MS2520738E-1G</t>
  </si>
  <si>
    <t>2520738E</t>
  </si>
  <si>
    <t>1.3587 - 1.3787</t>
  </si>
  <si>
    <t>0.8580 - 0.8780</t>
  </si>
  <si>
    <t>Macaroon</t>
  </si>
  <si>
    <t>N&amp;A MARSHMALLOW GRAHAM BASE</t>
  </si>
  <si>
    <t>MS2521525E-1G</t>
  </si>
  <si>
    <t>2521525E</t>
  </si>
  <si>
    <t>1.4460 - 1.4665</t>
  </si>
  <si>
    <t>0.9755 - 0.9955</t>
  </si>
  <si>
    <t>Mango</t>
  </si>
  <si>
    <t>N&amp;A MANILLA MANGO TYPE FLAVOR</t>
  </si>
  <si>
    <t>MS2621677E-1G</t>
  </si>
  <si>
    <t>2621677E</t>
  </si>
  <si>
    <t>1.4120 - 1.4320</t>
  </si>
  <si>
    <t>Mango Pineapple Passion</t>
  </si>
  <si>
    <t>NAT. MANGO PASSIONFRUIT PINEAPPLE</t>
  </si>
  <si>
    <t>MS3024207E-1G</t>
  </si>
  <si>
    <t>3024207E</t>
  </si>
  <si>
    <t>Maple Bar</t>
  </si>
  <si>
    <t>N&amp;A MAPLE DOUGHNUT TYPE FLAVOR</t>
  </si>
  <si>
    <t>MS2521526E-1G</t>
  </si>
  <si>
    <t>2521526E</t>
  </si>
  <si>
    <t>1.4171 - 1.4371</t>
  </si>
  <si>
    <t>Marshmallow</t>
  </si>
  <si>
    <t>N&amp;A MARSHMALLOW TYPE FLAVOR</t>
  </si>
  <si>
    <t>MS2619852E-1G</t>
  </si>
  <si>
    <t>2619852E</t>
  </si>
  <si>
    <t>1.3970 - 1.4170</t>
  </si>
  <si>
    <t>0.9420 - 0.9620</t>
  </si>
  <si>
    <t>Marshmallow Treat</t>
  </si>
  <si>
    <t>N&amp;A MARSHMALLOW TREAT FLAVOR</t>
  </si>
  <si>
    <t>MS2622117E-1G</t>
  </si>
  <si>
    <t>2622117E</t>
  </si>
  <si>
    <t>1.4563 - 1.4763</t>
  </si>
  <si>
    <t>Marshmallow Vanilla</t>
  </si>
  <si>
    <t>N&amp;A MARSHMALLOW VANILLA TYPE FLAVOR</t>
  </si>
  <si>
    <t>MS2826664E-1G</t>
  </si>
  <si>
    <t>2826664E</t>
  </si>
  <si>
    <t>1.0270 - 1.0670</t>
  </si>
  <si>
    <t>Melon Rind</t>
  </si>
  <si>
    <t>N&amp;A RINDY MELON TYPE</t>
  </si>
  <si>
    <t>MS2826659E-1G</t>
  </si>
  <si>
    <t>2826659E</t>
  </si>
  <si>
    <t>1.4231 - 1.4431</t>
  </si>
  <si>
    <t>Mild Tobacco</t>
  </si>
  <si>
    <t>ART. MILD TOBACCO (TRB TYPE) FLAVOR 2X</t>
  </si>
  <si>
    <t>MS2419030E-1G</t>
  </si>
  <si>
    <t>2419030E</t>
  </si>
  <si>
    <t>1.4279 - 1.4479</t>
  </si>
  <si>
    <t>0.9870 - 1.0070</t>
  </si>
  <si>
    <t>Milk</t>
  </si>
  <si>
    <t>N&amp;A MILK TYPE FLAVOR</t>
  </si>
  <si>
    <t>MS2520281E-1G</t>
  </si>
  <si>
    <t xml:space="preserve">2520281E </t>
  </si>
  <si>
    <t>1.4323 - 1.4523</t>
  </si>
  <si>
    <t>Milk &amp; Honey</t>
  </si>
  <si>
    <t>N&amp;A MILK AND HONEY TYPE FLAVOR</t>
  </si>
  <si>
    <t>MS2420520E-1G</t>
  </si>
  <si>
    <t>2420520E</t>
  </si>
  <si>
    <t>1.4450 - 1.4650</t>
  </si>
  <si>
    <t>1.0540 - 1.0740</t>
  </si>
  <si>
    <t>Milk Chocolate</t>
  </si>
  <si>
    <t>N&amp;A CHOCOLATE FLAVOR 5X</t>
  </si>
  <si>
    <t>MS2622140E-1G</t>
  </si>
  <si>
    <t>2622140E</t>
  </si>
  <si>
    <t>1.4718 - 1.4918</t>
  </si>
  <si>
    <t>1.0690 - 1.0890</t>
  </si>
  <si>
    <t>Mint Candy</t>
  </si>
  <si>
    <t>NAT. MINT FLAVOR WONF</t>
  </si>
  <si>
    <t>MS2521120E-1G</t>
  </si>
  <si>
    <t>2521120E</t>
  </si>
  <si>
    <t>1.3684 - 1.3884</t>
  </si>
  <si>
    <t>0.8100 - 0.8500</t>
  </si>
  <si>
    <t>Mocha</t>
  </si>
  <si>
    <t>NAT. MOCHA FLAVOR (C)</t>
  </si>
  <si>
    <t>1550E</t>
  </si>
  <si>
    <t>MS1550-1G</t>
  </si>
  <si>
    <t>1.3548 - 1.3748</t>
  </si>
  <si>
    <t>1.0250 - 1.0450</t>
  </si>
  <si>
    <t>Morning Mimosa</t>
  </si>
  <si>
    <t xml:space="preserve">N&amp;A MIMOSA TYPE FLAVOR  </t>
  </si>
  <si>
    <t>MS2521658E-1G</t>
  </si>
  <si>
    <t>2521658E</t>
  </si>
  <si>
    <t>Moscato</t>
  </si>
  <si>
    <t>N&amp;A MUSCATO TYPE FLAVOR</t>
  </si>
  <si>
    <t>MS2517985E-1G</t>
  </si>
  <si>
    <t>2517985E</t>
  </si>
  <si>
    <t>1.4195 - 1.4395</t>
  </si>
  <si>
    <t>0.9900 - 1.0100</t>
  </si>
  <si>
    <t>Native Tobacco</t>
  </si>
  <si>
    <t>N&amp;A CIGARETT FLAVOR, M-TYPE</t>
  </si>
  <si>
    <t>MS2215830E-1G</t>
  </si>
  <si>
    <t>2215830E</t>
  </si>
  <si>
    <t>1.4252 - 1.4452</t>
  </si>
  <si>
    <t>1.0980 - 1.1180</t>
  </si>
  <si>
    <t>Nectarine</t>
  </si>
  <si>
    <t>N&amp;A NECTARINE TYPE FLAVOR</t>
  </si>
  <si>
    <t>MS2725826E-1G</t>
  </si>
  <si>
    <t>2725826E</t>
  </si>
  <si>
    <t>1.4376 - 1.4576</t>
  </si>
  <si>
    <t>Oak Barrel</t>
  </si>
  <si>
    <t>OAK EXTRACT (AMERICAN) (PG) #5</t>
  </si>
  <si>
    <t>MS2622205E-1G</t>
  </si>
  <si>
    <t>2622205E</t>
  </si>
  <si>
    <t>1.4135 - 1.4535</t>
  </si>
  <si>
    <t>Oatmeal Raisin</t>
  </si>
  <si>
    <t>N&amp;A RAISIN TOBACCO TYPE FLAVOR</t>
  </si>
  <si>
    <t>MS2622859E-1G</t>
  </si>
  <si>
    <t>2622859E</t>
  </si>
  <si>
    <t>1.4271 - 1.4471</t>
  </si>
  <si>
    <t>1.0420 - 1.0620</t>
  </si>
  <si>
    <t>Orange Citrus</t>
  </si>
  <si>
    <t>NAT. CITRUS FLAVOR</t>
  </si>
  <si>
    <t>MS183666E-1G</t>
  </si>
  <si>
    <t>183666E</t>
  </si>
  <si>
    <t>1.4094 - 1.4294</t>
  </si>
  <si>
    <t>Oriental Tobacco</t>
  </si>
  <si>
    <t>N&amp;A TOBACCO TYPE FLAVOR</t>
  </si>
  <si>
    <t>MS2420541E-1G</t>
  </si>
  <si>
    <t>2420541E</t>
  </si>
  <si>
    <t>1.4253 - 1.4453</t>
  </si>
  <si>
    <t>Papaya Punch</t>
  </si>
  <si>
    <t>ART. MANGO PAPAYA FLAVOR</t>
  </si>
  <si>
    <t>MS2621936E-1G</t>
  </si>
  <si>
    <t>2621936E</t>
  </si>
  <si>
    <t>1.3823 - 1.4023</t>
  </si>
  <si>
    <t>0.8670 - 0.8870</t>
  </si>
  <si>
    <t>Passion Fruit</t>
  </si>
  <si>
    <t>NAT. PASSIONFRUIT FL. WONF</t>
  </si>
  <si>
    <t>MS2519280E-1G</t>
  </si>
  <si>
    <t>2519280E</t>
  </si>
  <si>
    <t>1.4229 - 1.4429</t>
  </si>
  <si>
    <t>Pastry Zest</t>
  </si>
  <si>
    <t xml:space="preserve">NAT. CINNAMON DANISH TYPE FLAVOR </t>
  </si>
  <si>
    <t>MS2621979E-1G</t>
  </si>
  <si>
    <t>2621979E</t>
  </si>
  <si>
    <t>1.3719 - 1.3919</t>
  </si>
  <si>
    <t>0.8520 - 0.8720</t>
  </si>
  <si>
    <t>Peach</t>
  </si>
  <si>
    <t>N&amp;A NECTAR PEACH FLAVOR</t>
  </si>
  <si>
    <t>MS2520443E-1G</t>
  </si>
  <si>
    <t>2520443E</t>
  </si>
  <si>
    <t>1.3832 - 1.4032</t>
  </si>
  <si>
    <t>0.9450 - 0.9650</t>
  </si>
  <si>
    <t>Peach Gummy</t>
  </si>
  <si>
    <t>MS2521621E-1G</t>
  </si>
  <si>
    <t>2521621E</t>
  </si>
  <si>
    <t>Peanut Butter</t>
  </si>
  <si>
    <t>N&amp;A PEANUT BUTTER TYPE FLAVOR (F)</t>
  </si>
  <si>
    <t>MS2521305E-1G</t>
  </si>
  <si>
    <t>2521305E</t>
  </si>
  <si>
    <t>1.3966 - 1.4166</t>
  </si>
  <si>
    <t>0.9260 - 0.9460</t>
  </si>
  <si>
    <t>Pear</t>
  </si>
  <si>
    <t>NAT. PEAR TYPE FLAVOR</t>
  </si>
  <si>
    <t>MS2926741E-1G</t>
  </si>
  <si>
    <t>2926741E</t>
  </si>
  <si>
    <t>1.4178 - 1.4378</t>
  </si>
  <si>
    <t>0.9800 - 1.0200</t>
  </si>
  <si>
    <t>Pear (Old)</t>
  </si>
  <si>
    <t>MS2622906E-1G</t>
  </si>
  <si>
    <t>2622906E</t>
  </si>
  <si>
    <t>Pearesto</t>
  </si>
  <si>
    <t>NAT. PEAR FLAVORING WONF</t>
  </si>
  <si>
    <t>MS3024120E-1G</t>
  </si>
  <si>
    <t>3024120E</t>
  </si>
  <si>
    <t>1.3575 - 1.3775</t>
  </si>
  <si>
    <t>Peppermint</t>
  </si>
  <si>
    <t xml:space="preserve">NAT. PEPPERMINT TYPE FLAVOR  </t>
  </si>
  <si>
    <t>MS2619367E-1G</t>
  </si>
  <si>
    <t>2619367E</t>
  </si>
  <si>
    <t>1.4511 - 1.4711</t>
  </si>
  <si>
    <t>Persimmon</t>
  </si>
  <si>
    <t>N&amp;A PERSIMMON TYPE FLAVOR</t>
  </si>
  <si>
    <t>MS2622395E-1G</t>
  </si>
  <si>
    <t>2622395E</t>
  </si>
  <si>
    <t>1.3944 - 1.4144</t>
  </si>
  <si>
    <t>Persimmon Spice</t>
  </si>
  <si>
    <t>NAT. PERSIMMON BITTERS TYPE FLAVOR</t>
  </si>
  <si>
    <t>MS2722673E-1G</t>
  </si>
  <si>
    <t>2722673E</t>
  </si>
  <si>
    <t>1.3561 - 1.3761</t>
  </si>
  <si>
    <t>0.8770 - 0.9170</t>
  </si>
  <si>
    <t>Pineapple</t>
  </si>
  <si>
    <t>N&amp;A PINAPPLE FLAVOR</t>
  </si>
  <si>
    <t>MS2620389E-1G</t>
  </si>
  <si>
    <t>2620389E</t>
  </si>
  <si>
    <t>1.3793 - 1.3993</t>
  </si>
  <si>
    <t>0.8610 - 0.8810</t>
  </si>
  <si>
    <t>Pink Fruit</t>
  </si>
  <si>
    <t>N&amp;A FRUITY VMO TYPE FLAVOR</t>
  </si>
  <si>
    <t>MS2826936E-1G</t>
  </si>
  <si>
    <t>2826936E</t>
  </si>
  <si>
    <t>1.4239 - 1.4439</t>
  </si>
  <si>
    <t>Pink Guava</t>
  </si>
  <si>
    <t>NAT. PINK GUAVA FL. WONF</t>
  </si>
  <si>
    <t>MS2418535E-1G</t>
  </si>
  <si>
    <t>2418535E</t>
  </si>
  <si>
    <t>1.3916 - 1.4116</t>
  </si>
  <si>
    <t>0.9150 - 0.9350</t>
  </si>
  <si>
    <t>Pink Lemonade</t>
  </si>
  <si>
    <t>Nat. Pink Lemonade Type Flavor</t>
  </si>
  <si>
    <t>MS3216788E-1G</t>
  </si>
  <si>
    <t>3216788E</t>
  </si>
  <si>
    <t>1.3567 - 1.3767</t>
  </si>
  <si>
    <t>Pistachio</t>
  </si>
  <si>
    <t>N&amp;A PISTACHIO TYPE FLAVOR</t>
  </si>
  <si>
    <t>MS2622089E-1G</t>
  </si>
  <si>
    <t>2622089E</t>
  </si>
  <si>
    <t>1.3562 - 1.3762</t>
  </si>
  <si>
    <t>0.9840 - 1.0040</t>
  </si>
  <si>
    <t>Pomegranate</t>
  </si>
  <si>
    <t>N&amp;A POMEGRANATE TYPE FLAVOR</t>
  </si>
  <si>
    <t>3128551E </t>
  </si>
  <si>
    <t>MS3431701E-1G</t>
  </si>
  <si>
    <t>0.9970 - 1.0370</t>
  </si>
  <si>
    <t>Popcorn</t>
  </si>
  <si>
    <t xml:space="preserve">N&amp;A BUTTERY POPCORN TYPE FLAVOR  </t>
  </si>
  <si>
    <t>MS2521831E-1G</t>
  </si>
  <si>
    <t>2521831E</t>
  </si>
  <si>
    <t>1.3716 - 1.3916</t>
  </si>
  <si>
    <t>0.8360 - 0.8560</t>
  </si>
  <si>
    <t>Pound Cake</t>
  </si>
  <si>
    <t>N&amp;A WHITE CAKE TYPE FLAVOR</t>
  </si>
  <si>
    <t>MS2622051E-1G</t>
  </si>
  <si>
    <t>2622051E</t>
  </si>
  <si>
    <t>1.4400 - 1.4600</t>
  </si>
  <si>
    <t>1.0460 - 1.0660</t>
  </si>
  <si>
    <t>Pralines</t>
  </si>
  <si>
    <t>N&amp;A PRALINE TYPE FLAVOR</t>
  </si>
  <si>
    <t>MS2622090E-1G</t>
  </si>
  <si>
    <t>2622090E</t>
  </si>
  <si>
    <t>1.4305 - 1.4505</t>
  </si>
  <si>
    <t>Pucker Tobacco</t>
  </si>
  <si>
    <t xml:space="preserve">N&amp;A SOUR TOP TYPE FLAVOR  </t>
  </si>
  <si>
    <t>MS2521317E-1G</t>
  </si>
  <si>
    <t>2521317E</t>
  </si>
  <si>
    <t>1.3969 - 1.4169</t>
  </si>
  <si>
    <t>Pumpkin Bread</t>
  </si>
  <si>
    <t>NAT. RICH PUMPKIN TYPE FLAVOR</t>
  </si>
  <si>
    <t>MS2521651E-1G</t>
  </si>
  <si>
    <t>2521651E</t>
  </si>
  <si>
    <t>1.3985 - 1.4185</t>
  </si>
  <si>
    <t>0.9130 - 0.9330</t>
  </si>
  <si>
    <t>Pumpkin Spice</t>
  </si>
  <si>
    <t>N&amp;A PUMPKIN SPICE FLAVOR</t>
  </si>
  <si>
    <t>MS2217730E-1G</t>
  </si>
  <si>
    <t>2217730E</t>
  </si>
  <si>
    <t>1.3558 - 1.3758</t>
  </si>
  <si>
    <t>Rainier Cherry</t>
  </si>
  <si>
    <t>N&amp;A CHERRY TYPE FLAVOR</t>
  </si>
  <si>
    <t>2620393E</t>
  </si>
  <si>
    <t>MS3431702E-1G</t>
  </si>
  <si>
    <t>1.4349 - 1.4549</t>
  </si>
  <si>
    <t>Raisin Rum</t>
  </si>
  <si>
    <t>N&amp;A RUM RAISIN TYPE FLAVOR</t>
  </si>
  <si>
    <t>MS2622860E-1G</t>
  </si>
  <si>
    <t>2622860E</t>
  </si>
  <si>
    <t>1.4264 - 1.4464</t>
  </si>
  <si>
    <t>Raspberry</t>
  </si>
  <si>
    <t>ART. RASPBERRY FLAVOR</t>
  </si>
  <si>
    <t>MS5813E-1G</t>
  </si>
  <si>
    <t>5813E</t>
  </si>
  <si>
    <t>Red Apple</t>
  </si>
  <si>
    <t>NAT. RED APPLE TYPE FLAVOR</t>
  </si>
  <si>
    <t>MS2621980E-1G</t>
  </si>
  <si>
    <t>2621980E</t>
  </si>
  <si>
    <t>0.9090 - 0.9290</t>
  </si>
  <si>
    <t>Red Burley</t>
  </si>
  <si>
    <t> N&amp;A CIGARETTE FLAVOR, M-TYPE</t>
  </si>
  <si>
    <t>MS2620277E-1G</t>
  </si>
  <si>
    <t>2620277E </t>
  </si>
  <si>
    <t>1.1010 - 1.1210</t>
  </si>
  <si>
    <t>Red Cinnamon</t>
  </si>
  <si>
    <t>N&amp;A HOT CINNAMON FLAVOR</t>
  </si>
  <si>
    <t>MS1812612E-1G</t>
  </si>
  <si>
    <t>1812612E</t>
  </si>
  <si>
    <t>1.6010 - 1.6210</t>
  </si>
  <si>
    <t>1.0360 - 1.0560</t>
  </si>
  <si>
    <t>Red Raspberry</t>
  </si>
  <si>
    <t>MS2521372E-1G</t>
  </si>
  <si>
    <t>2521372E</t>
  </si>
  <si>
    <t>Red Tea</t>
  </si>
  <si>
    <t>N&amp;A ROOIBOS FLAVOR</t>
  </si>
  <si>
    <t>MS2726017E-1G</t>
  </si>
  <si>
    <t>2726017E</t>
  </si>
  <si>
    <t>1.4233 - 1.4433</t>
  </si>
  <si>
    <t>1.0320 - 1.0720</t>
  </si>
  <si>
    <t>Red Vanilla Soda</t>
  </si>
  <si>
    <t>Nat. Red Crème Soda Type Flavor</t>
  </si>
  <si>
    <t>MS3231455E-1G</t>
  </si>
  <si>
    <t>3231455E</t>
  </si>
  <si>
    <t>Red Velvet</t>
  </si>
  <si>
    <t xml:space="preserve">N&amp;A RED VELVET PANCAKES TYPE FLAVOR </t>
  </si>
  <si>
    <t>MS2621272E-1G</t>
  </si>
  <si>
    <t>2621272E</t>
  </si>
  <si>
    <t>Rhubarb</t>
  </si>
  <si>
    <t>NAT. RHUBARB TYPE FLAVOR</t>
  </si>
  <si>
    <t>MS2622603E-1G</t>
  </si>
  <si>
    <t>2622603E</t>
  </si>
  <si>
    <t>1.3880 - 1.4080</t>
  </si>
  <si>
    <t>0.9580 - 0.9780</t>
  </si>
  <si>
    <t>Rich Cinnamon</t>
  </si>
  <si>
    <t>N&amp;A CINNAMON FLAVOR</t>
  </si>
  <si>
    <t>MS2515490E-1G</t>
  </si>
  <si>
    <t>2515490E</t>
  </si>
  <si>
    <t>1.5766 - 1.5966</t>
  </si>
  <si>
    <t>Ripe Mango</t>
  </si>
  <si>
    <t>NAT. RAW MANGO FLAVOR WONF</t>
  </si>
  <si>
    <t>MS3024545E-1G</t>
  </si>
  <si>
    <t>3024545E</t>
  </si>
  <si>
    <t>1.4224 - 1.4424</t>
  </si>
  <si>
    <t>Root Beer</t>
  </si>
  <si>
    <t xml:space="preserve">N&amp;A ROOT BEER TYPE FLAVOR  </t>
  </si>
  <si>
    <t>MS2622809E-1G</t>
  </si>
  <si>
    <t>2622809E</t>
  </si>
  <si>
    <t>1.4353 - 1.4553</t>
  </si>
  <si>
    <t>1.0410 - 1.0610</t>
  </si>
  <si>
    <t>Rose Essence</t>
  </si>
  <si>
    <t>N&amp;A Rose Type Flavor</t>
  </si>
  <si>
    <t>MS2826935E-1G</t>
  </si>
  <si>
    <t>2826935E</t>
  </si>
  <si>
    <t>RY4</t>
  </si>
  <si>
    <t>N&amp;A C-TOP AMERICAN (RICH) TYPE FLAVOR</t>
  </si>
  <si>
    <t>MS3123916E-1G</t>
  </si>
  <si>
    <t>3123916E</t>
  </si>
  <si>
    <t>1.0560 - 1.0960</t>
  </si>
  <si>
    <t>1.4580 - 1.4780</t>
  </si>
  <si>
    <t>Salmiakki</t>
  </si>
  <si>
    <t>N&amp;A SALTY LICORICE TYPE FLAVOR</t>
  </si>
  <si>
    <t>MS3123928E-1G</t>
  </si>
  <si>
    <t>3123928E</t>
  </si>
  <si>
    <t>1.4712 - 1.4912</t>
  </si>
  <si>
    <t>1.0870 - 1.1270</t>
  </si>
  <si>
    <t>Sangria</t>
  </si>
  <si>
    <t>NAT. APRIUM ROSE SANGRIA TYPE FLAVOR</t>
  </si>
  <si>
    <t>MS2725857E-1G</t>
  </si>
  <si>
    <t>2725857E</t>
  </si>
  <si>
    <t>1.3811 - 1.4011</t>
  </si>
  <si>
    <t>0.9550 - 0.9950</t>
  </si>
  <si>
    <t>Smoked Butterscotch</t>
  </si>
  <si>
    <t>N&amp;A SMOKED BUTTERSCOTCH TYPE FLAVOR</t>
  </si>
  <si>
    <t>MS2725828E-1G</t>
  </si>
  <si>
    <t>2725828E</t>
  </si>
  <si>
    <t>1.4303 - 1.4503</t>
  </si>
  <si>
    <t>Smooth Vanilla</t>
  </si>
  <si>
    <t xml:space="preserve">ART. VANILLA BASE  </t>
  </si>
  <si>
    <t>MS2719352E-1G</t>
  </si>
  <si>
    <t>2719352E</t>
  </si>
  <si>
    <t>1.4904 - 1.5104</t>
  </si>
  <si>
    <t>1.0760 - 1.0960</t>
  </si>
  <si>
    <t>Smoothie Base</t>
  </si>
  <si>
    <t>N&amp;A Yogurt Drink Type Flavor</t>
  </si>
  <si>
    <t>MS2826665E-1G</t>
  </si>
  <si>
    <t>2826665E</t>
  </si>
  <si>
    <t>1.3949 - 1.4149</t>
  </si>
  <si>
    <t>0.9090 - 0.9490</t>
  </si>
  <si>
    <t>Smore</t>
  </si>
  <si>
    <t>N&amp;A SMORES TYPE FLAVOR</t>
  </si>
  <si>
    <t>MS2622086E-1G</t>
  </si>
  <si>
    <t>2622086E</t>
  </si>
  <si>
    <t>1.4313 - 1.4513</t>
  </si>
  <si>
    <t>Sour Apple</t>
  </si>
  <si>
    <t>N&amp;A TAFFY SOUR APPLE TYPE FLAVOR</t>
  </si>
  <si>
    <t>MS2622084E-1G</t>
  </si>
  <si>
    <t>2622084E</t>
  </si>
  <si>
    <t>1.0160 - 1.0360</t>
  </si>
  <si>
    <t>Soursop</t>
  </si>
  <si>
    <t>NAT. SOURSOP TYPE FLAVOR</t>
  </si>
  <si>
    <t>MS2622870E-1G</t>
  </si>
  <si>
    <t>2622870E</t>
  </si>
  <si>
    <t>Spearmint</t>
  </si>
  <si>
    <t>N&amp;A MENTHOL SPEARMINT FLAVOR (F)</t>
  </si>
  <si>
    <t>MS2416944E-1G</t>
  </si>
  <si>
    <t>2416944E</t>
  </si>
  <si>
    <t>1.4107 - 1.4307</t>
  </si>
  <si>
    <t>0.9330 - 0.9530</t>
  </si>
  <si>
    <t>Starch Base</t>
  </si>
  <si>
    <t>Art Rice Flavor</t>
  </si>
  <si>
    <t>MS2827130E-1G</t>
  </si>
  <si>
    <t>2827130E</t>
  </si>
  <si>
    <t>1.4373 - 1.4573</t>
  </si>
  <si>
    <t>1.0300 - 1.0700</t>
  </si>
  <si>
    <t>Strawberry</t>
  </si>
  <si>
    <t>N&amp;A STRAWBERRY FLAVOR</t>
  </si>
  <si>
    <t>MS2519370E-1G</t>
  </si>
  <si>
    <t>2519370E</t>
  </si>
  <si>
    <t>1.4894 - 1.5094</t>
  </si>
  <si>
    <t>Strawberry Cream</t>
  </si>
  <si>
    <t>N&amp;A STRAWBERRY CREAM TYPE FLAVOR</t>
  </si>
  <si>
    <t>MS2621975E-1G</t>
  </si>
  <si>
    <t>2621975E</t>
  </si>
  <si>
    <t>Strawberry Filling</t>
  </si>
  <si>
    <t>MS2622135E-1G</t>
  </si>
  <si>
    <t>2622135E</t>
  </si>
  <si>
    <t>Strawberry Lime</t>
  </si>
  <si>
    <t xml:space="preserve">N&amp;A Strawberry Daiquiri Type Flavor </t>
  </si>
  <si>
    <t>MS3231453E-1G</t>
  </si>
  <si>
    <t>3231453E</t>
  </si>
  <si>
    <t>1.3669 - 1.3869</t>
  </si>
  <si>
    <t>0.9210 - 0.9610</t>
  </si>
  <si>
    <t>Strawberry Smash</t>
  </si>
  <si>
    <t>MS2622139E-1G</t>
  </si>
  <si>
    <t>2622139E</t>
  </si>
  <si>
    <t>1.4898 - 1.5098</t>
  </si>
  <si>
    <t>1.0730 - 1.1130</t>
  </si>
  <si>
    <t>Sugar Orchid</t>
  </si>
  <si>
    <t>N&amp;A SWEET AROMATIC FLAVOR </t>
  </si>
  <si>
    <t>MS2622134E-1G</t>
  </si>
  <si>
    <t>2622134E</t>
  </si>
  <si>
    <t>1.5410 - 1.5610</t>
  </si>
  <si>
    <t>1.0860 - 1.1060</t>
  </si>
  <si>
    <t>Sumo Citrus</t>
  </si>
  <si>
    <t>Nat. Sumo Citrus Type Flavor</t>
  </si>
  <si>
    <t>MS3216789E-1G</t>
  </si>
  <si>
    <t>3216789E</t>
  </si>
  <si>
    <t>1.4225 - 1.4425</t>
  </si>
  <si>
    <t>Sun Cookie</t>
  </si>
  <si>
    <t xml:space="preserve">N&amp;A ISOLANI TYPE FLAVOR   </t>
  </si>
  <si>
    <t>MS2622803E-1G</t>
  </si>
  <si>
    <t>2622803E</t>
  </si>
  <si>
    <t>1.4539 - 1.4739</t>
  </si>
  <si>
    <t>1.0510 - 1.0710</t>
  </si>
  <si>
    <t>Sweet &amp; Smokey Tobacco</t>
  </si>
  <si>
    <t>N&amp;A LATAKIA TOP TYPE FLAVOR</t>
  </si>
  <si>
    <t>Natural and Artificial</t>
  </si>
  <si>
    <t>MS2826998E-1G</t>
  </si>
  <si>
    <t>2826998E</t>
  </si>
  <si>
    <t>1.4060 - 1.4260</t>
  </si>
  <si>
    <t>0.9240 - 0.9640</t>
  </si>
  <si>
    <t>Sweet Cigarette</t>
  </si>
  <si>
    <t>MS2622255E-1G</t>
  </si>
  <si>
    <t>2622255E</t>
  </si>
  <si>
    <t>1.4296 - 1.4496</t>
  </si>
  <si>
    <t>Sweet Coconut</t>
  </si>
  <si>
    <t>NAT. COCONUT MACAROON TYPE FL. (C)</t>
  </si>
  <si>
    <t>MS2520706E-1G</t>
  </si>
  <si>
    <t>2520706E</t>
  </si>
  <si>
    <t>1.3989 - 1.4189</t>
  </si>
  <si>
    <t>0.9830 - 1.0030</t>
  </si>
  <si>
    <t>Sweet Cream</t>
  </si>
  <si>
    <t>N&amp;A CREAM FLAVOR</t>
  </si>
  <si>
    <t>MS2622132E-1G</t>
  </si>
  <si>
    <t>2622132E</t>
  </si>
  <si>
    <t>Sweet Dough</t>
  </si>
  <si>
    <t>ART. SWEET DOUGH FLAVOR</t>
  </si>
  <si>
    <t>MS2622269E-1G</t>
  </si>
  <si>
    <t>2622269E</t>
  </si>
  <si>
    <t>1.4469 - 1.4669</t>
  </si>
  <si>
    <t>Sweet Fig</t>
  </si>
  <si>
    <t>NAT. HONEY FIG TYPE FLAVOR</t>
  </si>
  <si>
    <t>MS2725806E-1G</t>
  </si>
  <si>
    <t>2725806E</t>
  </si>
  <si>
    <t>Sweet Mango</t>
  </si>
  <si>
    <t>NAT. MANGO FLAVOR WONF</t>
  </si>
  <si>
    <t>MS2923640E-1G</t>
  </si>
  <si>
    <t>2923640E</t>
  </si>
  <si>
    <t>1.4232 - 1.4432</t>
  </si>
  <si>
    <t>Sweetness</t>
  </si>
  <si>
    <t>ART. SWEETNESS ENHANCER</t>
  </si>
  <si>
    <t>MS2520305E-1G</t>
  </si>
  <si>
    <t>2520305E</t>
  </si>
  <si>
    <t>1.3471 - 1.3671</t>
  </si>
  <si>
    <t>1.0230 - 1.0430</t>
  </si>
  <si>
    <t>Tangerine</t>
  </si>
  <si>
    <t>NAT. TANGERINE FLAVOR WONF</t>
  </si>
  <si>
    <t>MS2521634E-1G</t>
  </si>
  <si>
    <t>2521634E</t>
  </si>
  <si>
    <t>1.4075 - 1.4275</t>
  </si>
  <si>
    <t>Tart Apple</t>
  </si>
  <si>
    <t>N&amp;A SOUR APPLE TAFFY FLAVOR</t>
  </si>
  <si>
    <t>MS2926697E-1G</t>
  </si>
  <si>
    <t>2926697E</t>
  </si>
  <si>
    <t>1.0080 - 1.0480</t>
  </si>
  <si>
    <t>?</t>
  </si>
  <si>
    <t>Tatanka Tobacco</t>
  </si>
  <si>
    <t>N&amp;A CLASSIC STRAIGHT, S-TYPE FLAVOR</t>
  </si>
  <si>
    <t>MS2520296E-1G</t>
  </si>
  <si>
    <t>2520296E</t>
  </si>
  <si>
    <t>1.4089 - 1.4289</t>
  </si>
  <si>
    <t>Tequila Agave</t>
  </si>
  <si>
    <t>N&amp;A TEQUILA TYPE</t>
  </si>
  <si>
    <t>MS2827910E-1G</t>
  </si>
  <si>
    <t>2827910E</t>
  </si>
  <si>
    <t>1.3707 - 1.3907</t>
  </si>
  <si>
    <t>0.8200 - 0.8600</t>
  </si>
  <si>
    <t>Thai Chai</t>
  </si>
  <si>
    <t>N&amp;A THAI TEA TYPE FLAVOR</t>
  </si>
  <si>
    <t>MS2521879E-1G</t>
  </si>
  <si>
    <t>2521879E</t>
  </si>
  <si>
    <t>1.4046 - 1.4246</t>
  </si>
  <si>
    <t>0.9361 - 0.9561</t>
  </si>
  <si>
    <t>Toffee</t>
  </si>
  <si>
    <t xml:space="preserve">N&amp;A BUTTERSCOTCH TYPE FLAVOR </t>
  </si>
  <si>
    <t>MS2520888E-1G</t>
  </si>
  <si>
    <t>2520888E</t>
  </si>
  <si>
    <t>1.4125 - 1.4325</t>
  </si>
  <si>
    <t>0.9730 - 0.9930</t>
  </si>
  <si>
    <t>Tricks Cereal</t>
  </si>
  <si>
    <t>N&amp;A TRICKS FRUITY CEREAL TYPE FLAVOR</t>
  </si>
  <si>
    <t>MS2520752E-1G</t>
  </si>
  <si>
    <t>2520752E</t>
  </si>
  <si>
    <t>1.3973 - 1.4173</t>
  </si>
  <si>
    <t>0.9280 - 0.9480</t>
  </si>
  <si>
    <t>Tropical Citrus</t>
  </si>
  <si>
    <t>NAT. TROPICAL ORANGE FLAVOR WONF</t>
  </si>
  <si>
    <t>MS2521244E-1G</t>
  </si>
  <si>
    <t>2521244E</t>
  </si>
  <si>
    <t>Tropical Punch</t>
  </si>
  <si>
    <t>N&amp;A WATERMELON TYPE FLAVOR</t>
  </si>
  <si>
    <t>MS2417859E-1G</t>
  </si>
  <si>
    <t>2417859E</t>
  </si>
  <si>
    <t>1.3912 - 1.4112</t>
  </si>
  <si>
    <t>Turkish Tobacco</t>
  </si>
  <si>
    <t>MS2622127E-1G</t>
  </si>
  <si>
    <t>2622127E</t>
  </si>
  <si>
    <t>1.4242 - 1.4442</t>
  </si>
  <si>
    <t>Vanilla Bean</t>
  </si>
  <si>
    <t>ART. VANILLA FLAVOR</t>
  </si>
  <si>
    <t>MS2623050E-1G</t>
  </si>
  <si>
    <t>2623050E</t>
  </si>
  <si>
    <t>1.4257 - 1.4457</t>
  </si>
  <si>
    <t>1.0290 - 1.0490</t>
  </si>
  <si>
    <t>Vanilla Custard</t>
  </si>
  <si>
    <t>N&amp;A VANILLA CUSTARD FLAVOR</t>
  </si>
  <si>
    <t>MS2313497E-1G</t>
  </si>
  <si>
    <t>2313497E</t>
  </si>
  <si>
    <t>1.4470 - 1.4670</t>
  </si>
  <si>
    <t>Vanilla Pudding</t>
  </si>
  <si>
    <t>MS2620395E-1G</t>
  </si>
  <si>
    <t>2620395E</t>
  </si>
  <si>
    <t>Vanilla Tobacco</t>
  </si>
  <si>
    <t>N&amp;A C-TOP AMERICAN (FULL) TYPE FLAVOR</t>
  </si>
  <si>
    <t>MS3123917E-1G</t>
  </si>
  <si>
    <t>3123917E</t>
  </si>
  <si>
    <t>1.4577 - 1.4777</t>
  </si>
  <si>
    <t>Virginia Tobacco</t>
  </si>
  <si>
    <t>NAT. FLUE CURED BASE</t>
  </si>
  <si>
    <t>MS206327E-1G</t>
  </si>
  <si>
    <t>206327E</t>
  </si>
  <si>
    <t>Waffle</t>
  </si>
  <si>
    <t>NAT. BELGIAN WAFFLE TYPE FLAVOR</t>
  </si>
  <si>
    <t>MS2621669E-1G</t>
  </si>
  <si>
    <t>2621669E</t>
  </si>
  <si>
    <t>Waldmeister</t>
  </si>
  <si>
    <t>N&amp;A WALDMEISTER TYPE FLAVOR</t>
  </si>
  <si>
    <t>MS3123924E-1G</t>
  </si>
  <si>
    <t>3123924E</t>
  </si>
  <si>
    <t>Watermelon</t>
  </si>
  <si>
    <t>ART. WATERMELON FLAVOR</t>
  </si>
  <si>
    <t>MS2621974E-1G</t>
  </si>
  <si>
    <t>2621974E</t>
  </si>
  <si>
    <t>Wheat</t>
  </si>
  <si>
    <t>N&amp;A WHEAT TYPE FLAVOR</t>
  </si>
  <si>
    <t>MS2520716E-1G</t>
  </si>
  <si>
    <t>2520716E</t>
  </si>
  <si>
    <t>Whipped Cream</t>
  </si>
  <si>
    <t>N&amp;A WHITE CHOCOLATE MOUSSE FL.</t>
  </si>
  <si>
    <t>MS1913725E-1G</t>
  </si>
  <si>
    <t>1913725E</t>
  </si>
  <si>
    <t>White Chocolate</t>
  </si>
  <si>
    <t>N&amp;A VANILLA CREAM TYPE FLAVOR</t>
  </si>
  <si>
    <t>MS2623007E-1G</t>
  </si>
  <si>
    <t>2623007E</t>
  </si>
  <si>
    <t>1.4328 - 1.4528</t>
  </si>
  <si>
    <t>Wild Cucumber</t>
  </si>
  <si>
    <t>N&amp;A CUCUMBER TYPE FLAVOR</t>
  </si>
  <si>
    <t>MS3028460E-1G</t>
  </si>
  <si>
    <t>3028460E</t>
  </si>
  <si>
    <t>1.4221 - 1.4421</t>
  </si>
  <si>
    <t>Wild Melon</t>
  </si>
  <si>
    <t>N&amp;A MELON MADNESS FLAVOR</t>
  </si>
  <si>
    <t>MS2520290E-1G</t>
  </si>
  <si>
    <t>2520290E</t>
  </si>
  <si>
    <t>1.4127 - 1.4327</t>
  </si>
  <si>
    <t>Wintergreen</t>
  </si>
  <si>
    <t>NAT. WINTERGREEN WONF</t>
  </si>
  <si>
    <t>MS179740E-1G</t>
  </si>
  <si>
    <t>179740E</t>
  </si>
  <si>
    <t>0.9350 - 0.9550</t>
  </si>
  <si>
    <t>Wood Spice</t>
  </si>
  <si>
    <t>NAT. SANDALWOOD FLAVOR WONF</t>
  </si>
  <si>
    <t>MS2622392E-1G</t>
  </si>
  <si>
    <t>2622392E</t>
  </si>
  <si>
    <t>1.3643 - 1.3843</t>
  </si>
  <si>
    <t>Yakima Hops</t>
  </si>
  <si>
    <t>NAT. HOPS FLAVOR WONF</t>
  </si>
  <si>
    <t>MS2622311E-1G</t>
  </si>
  <si>
    <t>2622311E</t>
  </si>
  <si>
    <t>1.3827 - 1.4027</t>
  </si>
  <si>
    <t>0.9230 - 0.9630</t>
  </si>
  <si>
    <t>Yam</t>
  </si>
  <si>
    <t>ART. UBE YAM FLAVOR</t>
  </si>
  <si>
    <t>MS2716052E-1G</t>
  </si>
  <si>
    <t>2716052E</t>
  </si>
  <si>
    <t>1.0220 - 1.0420</t>
  </si>
  <si>
    <t>Yuzu</t>
  </si>
  <si>
    <t>Nat. Yuzu Type Flavor</t>
  </si>
  <si>
    <t>MS3216791E-1G</t>
  </si>
  <si>
    <t>3216791E</t>
  </si>
  <si>
    <t>1.3580 - 1.3780</t>
  </si>
  <si>
    <t>Saturn Peach</t>
  </si>
  <si>
    <t>N&amp;A SATURN PEACH TYPE FLAVOR</t>
  </si>
  <si>
    <t>3229221E</t>
  </si>
  <si>
    <t>MS3431700E-1G</t>
  </si>
  <si>
    <t>1.3906 - 1.4106</t>
  </si>
  <si>
    <t>0.9050 - 0.9450</t>
  </si>
  <si>
    <t>Crispy Donut</t>
  </si>
  <si>
    <t>N&amp;A CRISPY DONUT TYPE FLAVOR</t>
  </si>
  <si>
    <t>MS3229217E-1G</t>
  </si>
  <si>
    <t>3229217E</t>
  </si>
  <si>
    <t>1.4343 - 1.4543</t>
  </si>
  <si>
    <t>1.0330 - 1.0730</t>
  </si>
  <si>
    <t>Apple Razz</t>
  </si>
  <si>
    <t>ART. APPLE RAZ FLAVOR</t>
  </si>
  <si>
    <t>MS3229219E-1G</t>
  </si>
  <si>
    <t>3229219E</t>
  </si>
  <si>
    <t>Snow Cream</t>
  </si>
  <si>
    <t>ART. SNOW CREAM FLAVOR</t>
  </si>
  <si>
    <t>MS3229225E-1G</t>
  </si>
  <si>
    <t>3229225E</t>
  </si>
  <si>
    <t>1.4201 - 1.4401</t>
  </si>
  <si>
    <t>1.0000 - 1.0400</t>
  </si>
  <si>
    <t>Torrone</t>
  </si>
  <si>
    <t>N&amp;A TORRONE 2X TYPE FLAVOR</t>
  </si>
  <si>
    <t>MS3229236E-1G</t>
  </si>
  <si>
    <t>3229236E</t>
  </si>
  <si>
    <t>Sweet Crunch</t>
  </si>
  <si>
    <t>ART. MERINGUE FLAVOR</t>
  </si>
  <si>
    <t>MS3229243E-1G</t>
  </si>
  <si>
    <t>3229243E</t>
  </si>
  <si>
    <t>1.4412 - 1.4612</t>
  </si>
  <si>
    <t>1.0420 - 1.0820</t>
  </si>
  <si>
    <t>Tart Blast</t>
  </si>
  <si>
    <t>N&amp;A TART TYPE FLAVOR</t>
  </si>
  <si>
    <t>MS3229239E-1G</t>
  </si>
  <si>
    <t>3229239E</t>
  </si>
  <si>
    <t>1.4316 - 1.4516</t>
  </si>
  <si>
    <t>PB Cream</t>
  </si>
  <si>
    <t>N&amp;A PB CREAM TYPE FLAVOR</t>
  </si>
  <si>
    <t>MS3229252E-1G</t>
  </si>
  <si>
    <t>3229252E</t>
  </si>
  <si>
    <t>1.4284 - 1.4484</t>
  </si>
  <si>
    <t>Rock &amp; Road</t>
  </si>
  <si>
    <t>N&amp;A ROCKY ROAD TYPE FLAVOR</t>
  </si>
  <si>
    <t>MS3229253E-1G</t>
  </si>
  <si>
    <t>3229253E</t>
  </si>
  <si>
    <t>1.4486 - 1.4686</t>
  </si>
  <si>
    <t>1.0630 - 1.1030</t>
  </si>
  <si>
    <t>RWB Popsicle Blast</t>
  </si>
  <si>
    <t>N&amp;A ICE POP TYPE FLAVOR</t>
  </si>
  <si>
    <t>MS3332044E-1G</t>
  </si>
  <si>
    <t>3332044E</t>
  </si>
  <si>
    <t>1.3967 - 1.4167</t>
  </si>
  <si>
    <t>Garden Mint</t>
  </si>
  <si>
    <t>NAT. GARDEN MINT FLAVOR WONF</t>
  </si>
  <si>
    <t>MS3229235E-1G</t>
  </si>
  <si>
    <t>3229235E</t>
  </si>
  <si>
    <t>1.3609 - 1.3809</t>
  </si>
  <si>
    <t>0.8380 - 0.8780</t>
  </si>
  <si>
    <t>Miracle Mixer</t>
  </si>
  <si>
    <t>Nat. Liquid Masking Flavor (ORG COMP)</t>
  </si>
  <si>
    <t>MS3231463E-1G</t>
  </si>
  <si>
    <t>3231463E</t>
  </si>
  <si>
    <t>1.3607 - 1.3807</t>
  </si>
  <si>
    <t>Raisin Dark Rum</t>
  </si>
  <si>
    <t>MS3431763E-1G</t>
  </si>
  <si>
    <t>3431763E</t>
  </si>
  <si>
    <t>1.4267 - 1.4467</t>
  </si>
  <si>
    <t></t>
  </si>
  <si>
    <t xml:space="preserve">Apple </t>
  </si>
  <si>
    <t xml:space="preserve">Apricot </t>
  </si>
  <si>
    <t xml:space="preserve">Basil </t>
  </si>
  <si>
    <t xml:space="preserve">Blackberry </t>
  </si>
  <si>
    <t xml:space="preserve">Blood Orange </t>
  </si>
  <si>
    <t xml:space="preserve">Cactus Aloe </t>
  </si>
  <si>
    <t xml:space="preserve">Chai Spice </t>
  </si>
  <si>
    <t xml:space="preserve">Cookie </t>
  </si>
  <si>
    <t xml:space="preserve">Cranberry </t>
  </si>
  <si>
    <t xml:space="preserve">Cranberry Apple </t>
  </si>
  <si>
    <t xml:space="preserve">Cucumber </t>
  </si>
  <si>
    <t xml:space="preserve">Elderflower </t>
  </si>
  <si>
    <t xml:space="preserve">Energy Drink </t>
  </si>
  <si>
    <t xml:space="preserve">Ginger </t>
  </si>
  <si>
    <t xml:space="preserve">Golden Kiwi </t>
  </si>
  <si>
    <t xml:space="preserve">Grapefruit Blend </t>
  </si>
  <si>
    <t xml:space="preserve">Guanabana </t>
  </si>
  <si>
    <t xml:space="preserve">Hibiscus Sweet </t>
  </si>
  <si>
    <t xml:space="preserve">Lemon Grass </t>
  </si>
  <si>
    <t xml:space="preserve">Lemon Tea </t>
  </si>
  <si>
    <t xml:space="preserve">Lemonade </t>
  </si>
  <si>
    <t xml:space="preserve">Lime Wedge </t>
  </si>
  <si>
    <t xml:space="preserve">Mango Magic </t>
  </si>
  <si>
    <t xml:space="preserve">Mango Pineapple Passion </t>
  </si>
  <si>
    <t xml:space="preserve">Manna Fruit </t>
  </si>
  <si>
    <t xml:space="preserve">Miracle Mixer </t>
  </si>
  <si>
    <t xml:space="preserve">Oak Barrel </t>
  </si>
  <si>
    <t xml:space="preserve">Orange Citrus </t>
  </si>
  <si>
    <t xml:space="preserve">Passion Fruit </t>
  </si>
  <si>
    <t xml:space="preserve">Pearesto </t>
  </si>
  <si>
    <t xml:space="preserve">Pink Guava </t>
  </si>
  <si>
    <t xml:space="preserve">Pink Lemonade </t>
  </si>
  <si>
    <t xml:space="preserve">Red Apple </t>
  </si>
  <si>
    <t xml:space="preserve">Ripe Mango </t>
  </si>
  <si>
    <t xml:space="preserve">Sumo Citrus </t>
  </si>
  <si>
    <t xml:space="preserve">Sweet Coconut </t>
  </si>
  <si>
    <t xml:space="preserve">Tangerine </t>
  </si>
  <si>
    <t xml:space="preserve">Yuzu </t>
  </si>
  <si>
    <t>Simple Flavor Name</t>
  </si>
  <si>
    <t>Cranberry Apple</t>
  </si>
  <si>
    <t>Mango Magic</t>
  </si>
  <si>
    <t>Manna Fruit</t>
  </si>
  <si>
    <t>Weight used (grams)</t>
  </si>
  <si>
    <t>cost/gram</t>
  </si>
  <si>
    <t>Total Flavoring Grams</t>
  </si>
  <si>
    <t>Total Flavoring %</t>
  </si>
  <si>
    <t>Test Unit Cost</t>
  </si>
  <si>
    <t>Price List</t>
  </si>
  <si>
    <t>Total Flavoring  (grams)</t>
  </si>
  <si>
    <t>Bulk batches</t>
  </si>
  <si>
    <t>Total Cost</t>
  </si>
  <si>
    <t>Flavor Cost</t>
  </si>
  <si>
    <t>COG to Produce:</t>
  </si>
  <si>
    <t>12oz Unit</t>
  </si>
  <si>
    <t>16oz unit</t>
  </si>
  <si>
    <t>Gallon Unit</t>
  </si>
  <si>
    <t>Test Vessel:</t>
  </si>
  <si>
    <t>Drops:</t>
  </si>
  <si>
    <t>Grams</t>
  </si>
  <si>
    <t>Test Size mls/grams</t>
  </si>
  <si>
    <t>Brewch COGS</t>
  </si>
  <si>
    <t>Cost Calculator</t>
  </si>
  <si>
    <t>Brewch Flavor Name</t>
  </si>
  <si>
    <t>Bbl (31gal)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</si>
</sst>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00"/>
    <numFmt numFmtId="167" formatCode="0.0000"/>
    <numFmt numFmtId="168" formatCode="0.00000"/>
    <numFmt numFmtId="169" formatCode="_(&quot;$&quot;* #,##0.000_);_(&quot;$&quot;* \(#,##0.000\);_(&quot;$&quot;* &quot;-&quot;??_);_(@_)"/>
    <numFmt numFmtId="170" formatCode="_(&quot;$&quot;* #,##0.0000_);_(&quot;$&quot;* \(#,##0.0000\);_(&quot;$&quot;* &quot;-&quot;??_);_(@_)"/>
    <numFmt numFmtId="171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i/>
      <u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2" tint="-0.249977111117893"/>
      <name val="Wingdings 3"/>
      <family val="1"/>
      <charset val="2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49998474074526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12" borderId="0" applyNumberFormat="0" applyBorder="0" applyAlignment="0" applyProtection="0"/>
  </cellStyleXfs>
  <cellXfs count="91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" xfId="1" applyFont="1" applyBorder="1"/>
    <xf numFmtId="0" fontId="3" fillId="0" borderId="1" xfId="1" applyFont="1" applyBorder="1" applyAlignment="1">
      <alignment vertical="center"/>
    </xf>
    <xf numFmtId="0" fontId="3" fillId="0" borderId="2" xfId="1" applyFont="1" applyBorder="1"/>
    <xf numFmtId="44" fontId="3" fillId="6" borderId="1" xfId="2" applyFont="1" applyFill="1" applyBorder="1" applyAlignment="1">
      <alignment horizontal="right" vertical="center"/>
    </xf>
    <xf numFmtId="44" fontId="3" fillId="0" borderId="1" xfId="2" applyFont="1" applyFill="1" applyBorder="1" applyAlignment="1">
      <alignment horizontal="right" vertical="center"/>
    </xf>
    <xf numFmtId="44" fontId="3" fillId="4" borderId="1" xfId="2" applyFont="1" applyFill="1" applyBorder="1" applyAlignment="1">
      <alignment horizontal="right" vertical="center"/>
    </xf>
    <xf numFmtId="44" fontId="3" fillId="7" borderId="1" xfId="2" applyFont="1" applyFill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44" fontId="3" fillId="4" borderId="1" xfId="3" applyFont="1" applyFill="1" applyBorder="1" applyAlignment="1">
      <alignment horizontal="right" vertical="center"/>
    </xf>
    <xf numFmtId="44" fontId="3" fillId="6" borderId="1" xfId="3" applyFont="1" applyFill="1" applyBorder="1" applyAlignment="1">
      <alignment horizontal="right" vertical="center"/>
    </xf>
    <xf numFmtId="44" fontId="3" fillId="0" borderId="1" xfId="3" applyFont="1" applyFill="1" applyBorder="1" applyAlignment="1">
      <alignment horizontal="right" vertical="center"/>
    </xf>
    <xf numFmtId="44" fontId="3" fillId="7" borderId="1" xfId="3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5" borderId="4" xfId="1" applyFont="1" applyFill="1" applyBorder="1" applyAlignment="1">
      <alignment horizontal="right" vertical="center"/>
    </xf>
    <xf numFmtId="0" fontId="3" fillId="4" borderId="5" xfId="1" applyFont="1" applyFill="1" applyBorder="1" applyAlignment="1">
      <alignment horizontal="right" vertical="center"/>
    </xf>
    <xf numFmtId="167" fontId="3" fillId="0" borderId="0" xfId="1" applyNumberFormat="1" applyFont="1" applyAlignment="1">
      <alignment vertical="center"/>
    </xf>
    <xf numFmtId="0" fontId="0" fillId="0" borderId="1" xfId="0" applyBorder="1"/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quotePrefix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2" fontId="0" fillId="0" borderId="0" xfId="0" quotePrefix="1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5" borderId="7" xfId="1" applyFont="1" applyFill="1" applyBorder="1" applyAlignment="1">
      <alignment horizontal="right" vertical="center"/>
    </xf>
    <xf numFmtId="0" fontId="3" fillId="4" borderId="7" xfId="1" applyFont="1" applyFill="1" applyBorder="1" applyAlignment="1">
      <alignment horizontal="right" vertical="center"/>
    </xf>
    <xf numFmtId="44" fontId="3" fillId="9" borderId="1" xfId="2" applyFont="1" applyFill="1" applyBorder="1" applyAlignment="1">
      <alignment horizontal="right" vertical="center"/>
    </xf>
    <xf numFmtId="170" fontId="3" fillId="9" borderId="1" xfId="2" applyNumberFormat="1" applyFont="1" applyFill="1" applyBorder="1" applyAlignment="1">
      <alignment horizontal="right" vertical="center"/>
    </xf>
    <xf numFmtId="169" fontId="3" fillId="9" borderId="1" xfId="2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right"/>
    </xf>
    <xf numFmtId="0" fontId="0" fillId="0" borderId="2" xfId="0" applyBorder="1"/>
    <xf numFmtId="0" fontId="8" fillId="8" borderId="2" xfId="0" applyFont="1" applyFill="1" applyBorder="1"/>
    <xf numFmtId="0" fontId="0" fillId="2" borderId="15" xfId="0" applyFill="1" applyBorder="1"/>
    <xf numFmtId="0" fontId="0" fillId="0" borderId="0" xfId="0" applyAlignment="1">
      <alignment horizontal="right"/>
    </xf>
    <xf numFmtId="166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2" borderId="11" xfId="0" applyFill="1" applyBorder="1"/>
    <xf numFmtId="0" fontId="0" fillId="2" borderId="0" xfId="0" applyFill="1"/>
    <xf numFmtId="0" fontId="0" fillId="2" borderId="1" xfId="0" applyFill="1" applyBorder="1"/>
    <xf numFmtId="166" fontId="0" fillId="0" borderId="12" xfId="0" applyNumberFormat="1" applyBorder="1"/>
    <xf numFmtId="166" fontId="0" fillId="0" borderId="14" xfId="0" applyNumberFormat="1" applyBorder="1"/>
    <xf numFmtId="168" fontId="0" fillId="2" borderId="1" xfId="0" applyNumberFormat="1" applyFill="1" applyBorder="1"/>
    <xf numFmtId="0" fontId="0" fillId="2" borderId="6" xfId="0" applyFill="1" applyBorder="1"/>
    <xf numFmtId="0" fontId="0" fillId="2" borderId="17" xfId="0" applyFill="1" applyBorder="1"/>
    <xf numFmtId="166" fontId="0" fillId="2" borderId="16" xfId="0" applyNumberFormat="1" applyFill="1" applyBorder="1"/>
    <xf numFmtId="171" fontId="0" fillId="2" borderId="16" xfId="5" applyNumberFormat="1" applyFont="1" applyFill="1" applyBorder="1" applyProtection="1"/>
    <xf numFmtId="169" fontId="0" fillId="2" borderId="16" xfId="4" applyNumberFormat="1" applyFont="1" applyFill="1" applyBorder="1" applyAlignment="1" applyProtection="1">
      <alignment horizontal="right"/>
    </xf>
    <xf numFmtId="169" fontId="0" fillId="0" borderId="0" xfId="4" applyNumberFormat="1" applyFont="1" applyFill="1" applyBorder="1" applyAlignment="1" applyProtection="1">
      <alignment horizontal="right"/>
    </xf>
    <xf numFmtId="0" fontId="0" fillId="3" borderId="0" xfId="0" applyFill="1"/>
    <xf numFmtId="0" fontId="0" fillId="2" borderId="0" xfId="0" applyFill="1" applyAlignment="1">
      <alignment horizontal="center"/>
    </xf>
    <xf numFmtId="2" fontId="0" fillId="3" borderId="1" xfId="0" applyNumberFormat="1" applyFill="1" applyBorder="1"/>
    <xf numFmtId="166" fontId="0" fillId="3" borderId="1" xfId="0" applyNumberFormat="1" applyFill="1" applyBorder="1"/>
    <xf numFmtId="169" fontId="0" fillId="2" borderId="1" xfId="4" applyNumberFormat="1" applyFont="1" applyFill="1" applyBorder="1" applyProtection="1"/>
    <xf numFmtId="169" fontId="0" fillId="10" borderId="1" xfId="4" applyNumberFormat="1" applyFont="1" applyFill="1" applyBorder="1" applyProtection="1"/>
    <xf numFmtId="0" fontId="8" fillId="8" borderId="1" xfId="0" applyFont="1" applyFill="1" applyBorder="1" applyAlignment="1">
      <alignment horizontal="left"/>
    </xf>
    <xf numFmtId="165" fontId="0" fillId="3" borderId="1" xfId="0" applyNumberFormat="1" applyFill="1" applyBorder="1"/>
    <xf numFmtId="0" fontId="0" fillId="8" borderId="2" xfId="0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0" borderId="6" xfId="0" applyBorder="1" applyAlignment="1">
      <alignment horizontal="right"/>
    </xf>
    <xf numFmtId="167" fontId="0" fillId="2" borderId="6" xfId="0" applyNumberFormat="1" applyFill="1" applyBorder="1" applyAlignment="1">
      <alignment horizontal="right"/>
    </xf>
    <xf numFmtId="0" fontId="0" fillId="8" borderId="16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/>
    <xf numFmtId="0" fontId="0" fillId="8" borderId="18" xfId="0" applyFill="1" applyBorder="1" applyProtection="1">
      <protection locked="0"/>
    </xf>
    <xf numFmtId="0" fontId="8" fillId="8" borderId="16" xfId="0" applyFont="1" applyFill="1" applyBorder="1"/>
    <xf numFmtId="0" fontId="0" fillId="0" borderId="0" xfId="0" applyAlignment="1">
      <alignment horizontal="center"/>
    </xf>
    <xf numFmtId="169" fontId="0" fillId="11" borderId="6" xfId="0" applyNumberFormat="1" applyFill="1" applyBorder="1"/>
    <xf numFmtId="0" fontId="0" fillId="11" borderId="16" xfId="0" applyFill="1" applyBorder="1"/>
    <xf numFmtId="0" fontId="0" fillId="11" borderId="19" xfId="0" applyFill="1" applyBorder="1"/>
    <xf numFmtId="0" fontId="5" fillId="7" borderId="1" xfId="1" applyFont="1" applyFill="1" applyBorder="1" applyAlignment="1">
      <alignment horizontal="center"/>
    </xf>
    <xf numFmtId="167" fontId="3" fillId="0" borderId="1" xfId="1" applyNumberFormat="1" applyFont="1" applyBorder="1" applyAlignment="1">
      <alignment vertical="center"/>
    </xf>
    <xf numFmtId="164" fontId="6" fillId="6" borderId="1" xfId="1" applyNumberFormat="1" applyFont="1" applyFill="1" applyBorder="1" applyAlignment="1">
      <alignment horizontal="center"/>
    </xf>
    <xf numFmtId="164" fontId="6" fillId="9" borderId="1" xfId="1" applyNumberFormat="1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4" borderId="1" xfId="1" applyNumberFormat="1" applyFont="1" applyFill="1" applyBorder="1" applyAlignment="1">
      <alignment horizontal="center"/>
    </xf>
    <xf numFmtId="164" fontId="6" fillId="7" borderId="1" xfId="1" applyNumberFormat="1" applyFont="1" applyFill="1" applyBorder="1" applyAlignment="1">
      <alignment horizontal="center"/>
    </xf>
    <xf numFmtId="0" fontId="11" fillId="0" borderId="0" xfId="6" applyFill="1"/>
    <xf numFmtId="0" fontId="0" fillId="11" borderId="20" xfId="0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center"/>
    </xf>
  </cellXfs>
  <cellStyles count="7">
    <cellStyle name="Currency" xfId="4" builtinId="4"/>
    <cellStyle name="Currency 2" xfId="2" xr:uid="{303020A2-146F-42C1-9AC5-6FDC08703A78}"/>
    <cellStyle name="Currency 2 2" xfId="3" xr:uid="{7E8ACDEE-5603-4113-93A6-1897D4D3F569}"/>
    <cellStyle name="Good" xfId="6" builtinId="26"/>
    <cellStyle name="Normal" xfId="0" builtinId="0"/>
    <cellStyle name="Normal 2" xfId="1" xr:uid="{7DBBD4AA-0A36-4340-9A2E-3A765A53F8EC}"/>
    <cellStyle name="Percent" xfId="5" builtinId="5"/>
  </cellStyles>
  <dxfs count="7">
    <dxf>
      <font>
        <color rgb="FF008C00"/>
      </font>
    </dxf>
    <dxf>
      <fill>
        <patternFill>
          <bgColor rgb="FFFBD5B4"/>
        </patternFill>
      </fill>
    </dxf>
    <dxf>
      <font>
        <color rgb="FF008C00"/>
      </font>
    </dxf>
    <dxf>
      <fill>
        <patternFill>
          <bgColor rgb="FFFBD5B4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</xdr:colOff>
      <xdr:row>0</xdr:row>
      <xdr:rowOff>190498</xdr:rowOff>
    </xdr:from>
    <xdr:to>
      <xdr:col>12</xdr:col>
      <xdr:colOff>238125</xdr:colOff>
      <xdr:row>39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FDFB2C-9004-7D3A-C769-79D836CCB153}"/>
            </a:ext>
          </a:extLst>
        </xdr:cNvPr>
        <xdr:cNvSpPr txBox="1"/>
      </xdr:nvSpPr>
      <xdr:spPr>
        <a:xfrm>
          <a:off x="6238874" y="190498"/>
          <a:ext cx="3590926" cy="249555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Instructions:</a:t>
          </a:r>
          <a:r>
            <a:rPr lang="en-US" sz="2000" baseline="0"/>
            <a:t> </a:t>
          </a:r>
        </a:p>
        <a:p>
          <a:r>
            <a:rPr lang="en-US" sz="1100" b="1" baseline="0"/>
            <a:t>Step 1: </a:t>
          </a:r>
          <a:r>
            <a:rPr lang="en-US" sz="1100" baseline="0"/>
            <a:t>Select a test vessel size (Gray box)</a:t>
          </a:r>
        </a:p>
        <a:p>
          <a:endParaRPr lang="en-US" sz="1100" baseline="0"/>
        </a:p>
        <a:p>
          <a:r>
            <a:rPr lang="en-US" sz="1100" b="1" baseline="0"/>
            <a:t>Step 2:</a:t>
          </a:r>
          <a:r>
            <a:rPr lang="en-US" sz="1100" b="0" baseline="0"/>
            <a:t> Chose </a:t>
          </a:r>
          <a:r>
            <a:rPr lang="en-US" sz="1100" baseline="0"/>
            <a:t>Brewch Flavors from the dropdowns (gray box). Use drops of flavoring into a container of unflavored beverage base to work up a basic flavor profile/recipe.  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3: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Calculator will extrapolate the weight (blue) and cost (orange) to produce this recipe in a unit size production run. Cost is based on standard wholesale Prices. </a:t>
          </a:r>
        </a:p>
        <a:p>
          <a:endParaRPr lang="en-US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*Optional: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Chose a large batch size (gray box) to project the cost of a large production run.</a:t>
          </a:r>
          <a:endParaRPr lang="en-US" sz="1100"/>
        </a:p>
      </xdr:txBody>
    </xdr:sp>
    <xdr:clientData/>
  </xdr:twoCellAnchor>
  <xdr:twoCellAnchor editAs="oneCell">
    <xdr:from>
      <xdr:col>0</xdr:col>
      <xdr:colOff>533399</xdr:colOff>
      <xdr:row>0</xdr:row>
      <xdr:rowOff>57150</xdr:rowOff>
    </xdr:from>
    <xdr:to>
      <xdr:col>3</xdr:col>
      <xdr:colOff>85723</xdr:colOff>
      <xdr:row>0</xdr:row>
      <xdr:rowOff>481013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DEEF6C-A748-4151-0D5E-0337FD668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9" y="57150"/>
          <a:ext cx="1695449" cy="423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0A16-5939-4CFF-B57D-705CEC26CD19}">
  <dimension ref="B1:S46"/>
  <sheetViews>
    <sheetView tabSelected="1" workbookViewId="0">
      <selection activeCell="B5" sqref="B5"/>
    </sheetView>
  </sheetViews>
  <sheetFormatPr defaultRowHeight="15" x14ac:dyDescent="0.25"/>
  <cols>
    <col min="1" max="1" width="3.5703125" customWidth="1"/>
    <col min="2" max="2" width="21.5703125" bestFit="1" customWidth="1"/>
    <col min="3" max="3" width="2.5703125" customWidth="1"/>
    <col min="4" max="4" width="22.42578125" bestFit="1" customWidth="1"/>
    <col min="5" max="5" width="2.7109375" bestFit="1" customWidth="1"/>
    <col min="6" max="6" width="18.7109375" customWidth="1"/>
    <col min="7" max="7" width="14.85546875" customWidth="1"/>
    <col min="8" max="8" width="1.28515625" customWidth="1"/>
    <col min="9" max="9" width="17.85546875" bestFit="1" customWidth="1"/>
    <col min="10" max="10" width="10.7109375" bestFit="1" customWidth="1"/>
    <col min="11" max="11" width="1.28515625" customWidth="1"/>
    <col min="12" max="12" width="20.7109375" bestFit="1" customWidth="1"/>
    <col min="13" max="13" width="11.28515625" bestFit="1" customWidth="1"/>
    <col min="14" max="14" width="1.28515625" customWidth="1"/>
    <col min="15" max="15" width="20.5703125" bestFit="1" customWidth="1"/>
    <col min="16" max="16" width="13.28515625" customWidth="1"/>
    <col min="17" max="17" width="1.28515625" customWidth="1"/>
    <col min="18" max="18" width="11.5703125" bestFit="1" customWidth="1"/>
    <col min="19" max="19" width="13.5703125" bestFit="1" customWidth="1"/>
  </cols>
  <sheetData>
    <row r="1" spans="2:7" ht="42.75" customHeight="1" thickBot="1" x14ac:dyDescent="0.3">
      <c r="D1" s="90" t="s">
        <v>1525</v>
      </c>
      <c r="E1" s="90"/>
      <c r="F1" s="90"/>
    </row>
    <row r="2" spans="2:7" x14ac:dyDescent="0.25">
      <c r="B2" s="35"/>
      <c r="C2" s="36"/>
      <c r="D2" s="36" t="s">
        <v>64</v>
      </c>
      <c r="E2" s="36"/>
      <c r="F2" s="37" t="s">
        <v>1523</v>
      </c>
    </row>
    <row r="3" spans="2:7" ht="15.75" thickBot="1" x14ac:dyDescent="0.3">
      <c r="B3" s="38" t="s">
        <v>1520</v>
      </c>
      <c r="C3" s="39"/>
      <c r="D3" s="66" t="s">
        <v>62</v>
      </c>
      <c r="E3" s="40" t="s">
        <v>1463</v>
      </c>
      <c r="F3" s="41">
        <f>VLOOKUP(D3,Vessels!A2:B4,2,FALSE)</f>
        <v>100</v>
      </c>
    </row>
    <row r="4" spans="2:7" ht="15.75" thickBot="1" x14ac:dyDescent="0.3">
      <c r="G4" s="42" t="s">
        <v>1522</v>
      </c>
    </row>
    <row r="5" spans="2:7" x14ac:dyDescent="0.25">
      <c r="B5" s="74" t="s">
        <v>642</v>
      </c>
      <c r="C5" s="75" t="s">
        <v>1463</v>
      </c>
      <c r="D5" s="68" t="s">
        <v>1521</v>
      </c>
      <c r="E5" s="73"/>
      <c r="F5" s="70">
        <v>2</v>
      </c>
      <c r="G5" s="43">
        <f>D7</f>
        <v>5.5875000000000015E-2</v>
      </c>
    </row>
    <row r="6" spans="2:7" hidden="1" x14ac:dyDescent="0.25">
      <c r="B6" s="44" t="s">
        <v>65</v>
      </c>
      <c r="D6" s="68" t="s">
        <v>1506</v>
      </c>
      <c r="F6" s="71" t="s">
        <v>2</v>
      </c>
      <c r="G6" s="45"/>
    </row>
    <row r="7" spans="2:7" hidden="1" x14ac:dyDescent="0.25">
      <c r="B7" s="46" t="s">
        <v>0</v>
      </c>
      <c r="C7" s="47"/>
      <c r="D7" s="69">
        <f>$F$5*VLOOKUP($B$5,Table!C$1:W$39,4,FALSE)</f>
        <v>5.5875000000000015E-2</v>
      </c>
      <c r="E7" s="47"/>
      <c r="F7" s="72">
        <f>D7*VLOOKUP($B$5,Table!$C$1:$S$39,8,FALSE)</f>
        <v>2.4999999999999998E-2</v>
      </c>
      <c r="G7" s="45"/>
    </row>
    <row r="8" spans="2:7" hidden="1" x14ac:dyDescent="0.25">
      <c r="B8" s="46" t="s">
        <v>1</v>
      </c>
      <c r="C8" s="47"/>
      <c r="D8" s="69">
        <f>$F$5*VLOOKUP($B$5,Table!C$1:W$39,4,FALSE)</f>
        <v>5.5875000000000015E-2</v>
      </c>
      <c r="E8" s="47"/>
      <c r="F8" s="72">
        <f>D8*VLOOKUP($B$5,Table!$C$1:$S$39,10,FALSE)</f>
        <v>1.1043432963696379E-2</v>
      </c>
      <c r="G8" s="45"/>
    </row>
    <row r="9" spans="2:7" hidden="1" x14ac:dyDescent="0.25">
      <c r="B9" s="46" t="s">
        <v>6</v>
      </c>
      <c r="C9" s="47"/>
      <c r="D9" s="69">
        <f>$F$5*VLOOKUP($B$5,Table!C$1:W$39,4,FALSE)</f>
        <v>5.5875000000000015E-2</v>
      </c>
      <c r="E9" s="47"/>
      <c r="F9" s="72">
        <f>D9*VLOOKUP($B$5,Table!$C$1:$S$39,15,FALSE)</f>
        <v>5.5341902389607987E-3</v>
      </c>
      <c r="G9" s="45"/>
    </row>
    <row r="10" spans="2:7" hidden="1" x14ac:dyDescent="0.25">
      <c r="B10" s="46" t="s">
        <v>5</v>
      </c>
      <c r="C10" s="47"/>
      <c r="D10" s="69">
        <f>$F$5*VLOOKUP($B$5,Table!C$1:W$39,4,FALSE)</f>
        <v>5.5875000000000015E-2</v>
      </c>
      <c r="E10" s="47"/>
      <c r="F10" s="72">
        <f>D10*VLOOKUP($B$5,Table!$C$1:$S$39,17,FALSE)</f>
        <v>5.1758096019177673E-3</v>
      </c>
      <c r="G10" s="45"/>
    </row>
    <row r="11" spans="2:7" hidden="1" x14ac:dyDescent="0.25">
      <c r="B11" s="44"/>
      <c r="D11" s="68"/>
      <c r="F11" s="71"/>
      <c r="G11" s="45"/>
    </row>
    <row r="12" spans="2:7" hidden="1" x14ac:dyDescent="0.25">
      <c r="B12" s="44"/>
      <c r="D12" s="68"/>
      <c r="F12" s="71"/>
      <c r="G12" s="45"/>
    </row>
    <row r="13" spans="2:7" x14ac:dyDescent="0.25">
      <c r="B13" s="74" t="s">
        <v>1504</v>
      </c>
      <c r="C13" s="75" t="s">
        <v>1463</v>
      </c>
      <c r="D13" s="68" t="s">
        <v>1521</v>
      </c>
      <c r="E13" s="73"/>
      <c r="F13" s="70">
        <v>1</v>
      </c>
      <c r="G13" s="49">
        <f>D15</f>
        <v>2.4775862068965523E-2</v>
      </c>
    </row>
    <row r="14" spans="2:7" hidden="1" x14ac:dyDescent="0.25">
      <c r="B14" s="44" t="s">
        <v>65</v>
      </c>
      <c r="D14" s="68" t="s">
        <v>1506</v>
      </c>
      <c r="F14" s="71" t="s">
        <v>2</v>
      </c>
      <c r="G14" s="45"/>
    </row>
    <row r="15" spans="2:7" hidden="1" x14ac:dyDescent="0.25">
      <c r="B15" s="46" t="s">
        <v>0</v>
      </c>
      <c r="C15" s="47"/>
      <c r="D15" s="69">
        <f>$F$13*VLOOKUP($B$13,Table!C$1:W$39,4,FALSE)</f>
        <v>2.4775862068965523E-2</v>
      </c>
      <c r="E15" s="47"/>
      <c r="F15" s="72">
        <f>D15*VLOOKUP($B$13,Table!$C$1:$S$39,8,FALSE)</f>
        <v>1.0344827586206896E-2</v>
      </c>
      <c r="G15" s="45"/>
    </row>
    <row r="16" spans="2:7" hidden="1" x14ac:dyDescent="0.25">
      <c r="B16" s="46" t="s">
        <v>1</v>
      </c>
      <c r="C16" s="47"/>
      <c r="D16" s="69">
        <f>$F$13*VLOOKUP($B$13,Table!C$1:W$39,4,FALSE)</f>
        <v>2.4775862068965523E-2</v>
      </c>
      <c r="E16" s="47"/>
      <c r="F16" s="72">
        <f>D16*VLOOKUP($B$13,Table!$C$1:$S$39,10,FALSE)</f>
        <v>5.1555170132523923E-3</v>
      </c>
      <c r="G16" s="45"/>
    </row>
    <row r="17" spans="2:7" hidden="1" x14ac:dyDescent="0.25">
      <c r="B17" s="46" t="s">
        <v>6</v>
      </c>
      <c r="C17" s="47"/>
      <c r="D17" s="69">
        <f>$F$13*VLOOKUP($B$13,Table!C$1:W$39,4,FALSE)</f>
        <v>2.4775862068965523E-2</v>
      </c>
      <c r="E17" s="47"/>
      <c r="F17" s="72">
        <f>D17*VLOOKUP($B$13,Table!$C$1:$S$39,15,FALSE)</f>
        <v>2.5438406315390098E-3</v>
      </c>
      <c r="G17" s="45"/>
    </row>
    <row r="18" spans="2:7" hidden="1" x14ac:dyDescent="0.25">
      <c r="B18" s="46" t="s">
        <v>5</v>
      </c>
      <c r="C18" s="47"/>
      <c r="D18" s="69">
        <f>$F$13*VLOOKUP($B$13,Table!C$1:W$39,4,FALSE)</f>
        <v>2.4775862068965523E-2</v>
      </c>
      <c r="E18" s="47"/>
      <c r="F18" s="72">
        <f>D18*VLOOKUP($B$13,Table!$C$1:$S$39,17,FALSE)</f>
        <v>1.9502778175132403E-3</v>
      </c>
      <c r="G18" s="45"/>
    </row>
    <row r="19" spans="2:7" hidden="1" x14ac:dyDescent="0.25">
      <c r="B19" s="44"/>
      <c r="D19" s="68"/>
      <c r="F19" s="71"/>
      <c r="G19" s="45"/>
    </row>
    <row r="20" spans="2:7" hidden="1" x14ac:dyDescent="0.25">
      <c r="B20" s="44"/>
      <c r="D20" s="68"/>
      <c r="F20" s="71"/>
      <c r="G20" s="45"/>
    </row>
    <row r="21" spans="2:7" x14ac:dyDescent="0.25">
      <c r="B21" s="74" t="s">
        <v>225</v>
      </c>
      <c r="C21" s="75" t="s">
        <v>1463</v>
      </c>
      <c r="D21" s="68" t="s">
        <v>1521</v>
      </c>
      <c r="E21" s="73"/>
      <c r="F21" s="70">
        <v>1</v>
      </c>
      <c r="G21" s="49">
        <f>D23</f>
        <v>2.004918032786886E-2</v>
      </c>
    </row>
    <row r="22" spans="2:7" hidden="1" x14ac:dyDescent="0.25">
      <c r="B22" s="44" t="s">
        <v>65</v>
      </c>
      <c r="D22" s="68" t="s">
        <v>1506</v>
      </c>
      <c r="F22" s="71" t="s">
        <v>2</v>
      </c>
      <c r="G22" s="45"/>
    </row>
    <row r="23" spans="2:7" hidden="1" x14ac:dyDescent="0.25">
      <c r="B23" s="46" t="s">
        <v>0</v>
      </c>
      <c r="C23" s="47"/>
      <c r="D23" s="69">
        <f>$F$21*VLOOKUP($B$21,Table!C$1:W$39,4,FALSE)</f>
        <v>2.004918032786886E-2</v>
      </c>
      <c r="E23" s="47"/>
      <c r="F23" s="72">
        <f>D23*VLOOKUP($B$21,Table!$C$1:$S$39,8,FALSE)</f>
        <v>9.8360655737704927E-3</v>
      </c>
      <c r="G23" s="45"/>
    </row>
    <row r="24" spans="2:7" hidden="1" x14ac:dyDescent="0.25">
      <c r="B24" s="46" t="s">
        <v>1</v>
      </c>
      <c r="C24" s="47"/>
      <c r="D24" s="69">
        <f>$F$21*VLOOKUP($B$21,Table!C$1:W$39,4,FALSE)</f>
        <v>2.004918032786886E-2</v>
      </c>
      <c r="E24" s="47"/>
      <c r="F24" s="72">
        <f>D24*VLOOKUP($B$21,Table!$C$1:$S$39,10,FALSE)</f>
        <v>4.3465561301799386E-3</v>
      </c>
      <c r="G24" s="45"/>
    </row>
    <row r="25" spans="2:7" hidden="1" x14ac:dyDescent="0.25">
      <c r="B25" s="46" t="s">
        <v>6</v>
      </c>
      <c r="C25" s="47"/>
      <c r="D25" s="69">
        <f>$F$21*VLOOKUP($B$21,Table!C$1:W$39,4,FALSE)</f>
        <v>2.004918032786886E-2</v>
      </c>
      <c r="E25" s="47"/>
      <c r="F25" s="72">
        <f>D25*VLOOKUP($B$21,Table!$C$1:$S$39,15,FALSE)</f>
        <v>2.206225358410841E-3</v>
      </c>
      <c r="G25" s="45"/>
    </row>
    <row r="26" spans="2:7" hidden="1" x14ac:dyDescent="0.25">
      <c r="B26" s="46" t="s">
        <v>5</v>
      </c>
      <c r="C26" s="47"/>
      <c r="D26" s="69">
        <f>$F$21*VLOOKUP($B$21,Table!C$1:W$39,4,FALSE)</f>
        <v>2.004918032786886E-2</v>
      </c>
      <c r="E26" s="47"/>
      <c r="F26" s="72">
        <f>D26*VLOOKUP($B$21,Table!$C$1:$S$39,17,FALSE)</f>
        <v>2.0234611275365701E-3</v>
      </c>
      <c r="G26" s="45"/>
    </row>
    <row r="27" spans="2:7" hidden="1" x14ac:dyDescent="0.25">
      <c r="B27" s="44"/>
      <c r="D27" s="68"/>
      <c r="F27" s="71"/>
      <c r="G27" s="45"/>
    </row>
    <row r="28" spans="2:7" hidden="1" x14ac:dyDescent="0.25">
      <c r="B28" s="44"/>
      <c r="D28" s="68"/>
      <c r="F28" s="71"/>
      <c r="G28" s="45"/>
    </row>
    <row r="29" spans="2:7" ht="15.75" thickBot="1" x14ac:dyDescent="0.3">
      <c r="B29" s="74" t="s">
        <v>1454</v>
      </c>
      <c r="C29" s="75" t="s">
        <v>1463</v>
      </c>
      <c r="D29" s="68" t="s">
        <v>1521</v>
      </c>
      <c r="E29" s="73"/>
      <c r="F29" s="70">
        <v>1</v>
      </c>
      <c r="G29" s="50">
        <f>D31</f>
        <v>3.4630434782608695E-2</v>
      </c>
    </row>
    <row r="30" spans="2:7" hidden="1" x14ac:dyDescent="0.25">
      <c r="B30" t="s">
        <v>65</v>
      </c>
      <c r="D30" t="s">
        <v>1506</v>
      </c>
      <c r="F30" t="s">
        <v>2</v>
      </c>
    </row>
    <row r="31" spans="2:7" hidden="1" x14ac:dyDescent="0.25">
      <c r="B31" s="47" t="s">
        <v>0</v>
      </c>
      <c r="C31" s="47"/>
      <c r="D31" s="51">
        <f>$F$29*VLOOKUP($B$29,Table!C$1:W$39,4,FALSE)</f>
        <v>3.4630434782608695E-2</v>
      </c>
      <c r="E31" s="48"/>
      <c r="F31" s="48">
        <f>D31*VLOOKUP($B$29,Table!$C$1:$S$39,8,FALSE)</f>
        <v>1.3043478260869565E-2</v>
      </c>
    </row>
    <row r="32" spans="2:7" hidden="1" x14ac:dyDescent="0.25">
      <c r="B32" s="47" t="s">
        <v>1</v>
      </c>
      <c r="C32" s="47"/>
      <c r="D32" s="51">
        <f>$F$29*VLOOKUP($B$29,Table!C$1:W$39,4,FALSE)</f>
        <v>3.4630434782608695E-2</v>
      </c>
      <c r="E32" s="48"/>
      <c r="F32" s="48">
        <f>D32*VLOOKUP($B$29,Table!$C$1:$S$39,10,FALSE)</f>
        <v>6.7806142722484034E-3</v>
      </c>
    </row>
    <row r="33" spans="2:19" hidden="1" x14ac:dyDescent="0.25">
      <c r="B33" s="47" t="s">
        <v>6</v>
      </c>
      <c r="C33" s="47"/>
      <c r="D33" s="51">
        <f>$F$29*VLOOKUP($B$29,Table!C$1:W$39,4,FALSE)</f>
        <v>3.4630434782608695E-2</v>
      </c>
      <c r="E33" s="48"/>
      <c r="F33" s="48">
        <f>D33*VLOOKUP($B$29,Table!$C$1:$S$39,15,FALSE)</f>
        <v>3.6156189744778501E-3</v>
      </c>
    </row>
    <row r="34" spans="2:19" hidden="1" x14ac:dyDescent="0.25">
      <c r="B34" s="47" t="s">
        <v>5</v>
      </c>
      <c r="C34" s="47"/>
      <c r="D34" s="51">
        <f>$F$29*VLOOKUP($B$29,Table!C$1:W$39,4,FALSE)</f>
        <v>3.4630434782608695E-2</v>
      </c>
      <c r="E34" s="48"/>
      <c r="F34" s="48">
        <f>D34*VLOOKUP($B$29,Table!$C$1:$S$39,17,FALSE)</f>
        <v>3.1285759828317181E-3</v>
      </c>
    </row>
    <row r="36" spans="2:19" x14ac:dyDescent="0.25">
      <c r="B36" s="52" t="s">
        <v>1508</v>
      </c>
      <c r="C36" s="53"/>
      <c r="D36" s="54">
        <f>SUM(D31,D23,D15,D7)</f>
        <v>0.1353304771794431</v>
      </c>
    </row>
    <row r="37" spans="2:19" x14ac:dyDescent="0.25">
      <c r="B37" s="52" t="s">
        <v>1509</v>
      </c>
      <c r="C37" s="53"/>
      <c r="D37" s="55">
        <f>D36/F3</f>
        <v>1.3533047717944309E-3</v>
      </c>
      <c r="E37" s="87"/>
      <c r="F37" t="str">
        <f>IF(D37&gt;0.002,"Too Much Flavoring.", IF(D37&gt;0.00015, "Ideal Level of Flavor", "Use More Flavor"))</f>
        <v>Ideal Level of Flavor</v>
      </c>
    </row>
    <row r="38" spans="2:19" x14ac:dyDescent="0.25">
      <c r="B38" s="52" t="s">
        <v>1510</v>
      </c>
      <c r="C38" s="53"/>
      <c r="D38" s="56">
        <f>SUM(F34,F26,F18,F10)</f>
        <v>1.2278124529799296E-2</v>
      </c>
    </row>
    <row r="39" spans="2:19" hidden="1" x14ac:dyDescent="0.25">
      <c r="D39" s="57"/>
    </row>
    <row r="40" spans="2:19" ht="46.5" customHeight="1" x14ac:dyDescent="0.35">
      <c r="R40" s="89" t="s">
        <v>1524</v>
      </c>
      <c r="S40" s="89"/>
    </row>
    <row r="41" spans="2:19" x14ac:dyDescent="0.25">
      <c r="B41" t="s">
        <v>1516</v>
      </c>
      <c r="D41" s="58" t="s">
        <v>1512</v>
      </c>
      <c r="F41" s="58" t="str">
        <f>B5&amp;" (grams)"</f>
        <v>Guanabana (grams)</v>
      </c>
      <c r="G41" s="59" t="s">
        <v>1515</v>
      </c>
      <c r="H41" s="76"/>
      <c r="I41" s="58" t="str">
        <f>B13&amp;" (grams)"</f>
        <v>Mango Magic (grams)</v>
      </c>
      <c r="J41" s="59" t="s">
        <v>1515</v>
      </c>
      <c r="K41" s="76"/>
      <c r="L41" s="58" t="str">
        <f>B21&amp;" (grams)"</f>
        <v>Blood Orange (grams)</v>
      </c>
      <c r="M41" s="59" t="s">
        <v>1515</v>
      </c>
      <c r="N41" s="76"/>
      <c r="O41" s="58" t="str">
        <f>B29&amp;" (grams)"</f>
        <v>Miracle Mixer (grams)</v>
      </c>
      <c r="P41" s="59" t="s">
        <v>1515</v>
      </c>
      <c r="Q41" s="76"/>
      <c r="R41" s="88" t="s">
        <v>1514</v>
      </c>
      <c r="S41" s="88"/>
    </row>
    <row r="42" spans="2:19" x14ac:dyDescent="0.25">
      <c r="B42" s="19" t="s">
        <v>1517</v>
      </c>
      <c r="C42" s="19"/>
      <c r="D42" s="60">
        <f t="shared" ref="D42:D45" si="0">SUM(F42,I42,L42,O42)</f>
        <v>0.46140926194331122</v>
      </c>
      <c r="E42" s="19"/>
      <c r="F42" s="61">
        <f>(D7/F3)*340.95</f>
        <v>0.19050581250000004</v>
      </c>
      <c r="G42" s="62">
        <f>F42*VLOOKUP($B$5,Table!$C$1:$S$39,17,FALSE)</f>
        <v>1.7646922837738627E-2</v>
      </c>
      <c r="H42" s="63"/>
      <c r="I42" s="61">
        <f>($D$15/$F$3)*340.95</f>
        <v>8.4473301724137945E-2</v>
      </c>
      <c r="J42" s="62">
        <f>I42*VLOOKUP($B$13,Table!$C$1:$S$39,17,FALSE)</f>
        <v>6.6494722188113926E-3</v>
      </c>
      <c r="K42" s="63"/>
      <c r="L42" s="61">
        <f>($D$23/$F$3)*340.95</f>
        <v>6.8357680327868875E-2</v>
      </c>
      <c r="M42" s="62">
        <f>L42*VLOOKUP($B$21,Table!$C$1:$S$39,17,FALSE)</f>
        <v>6.8989907143359357E-3</v>
      </c>
      <c r="N42" s="63"/>
      <c r="O42" s="61">
        <f>($D$31/$F$3)*340.95</f>
        <v>0.11807246739130435</v>
      </c>
      <c r="P42" s="62">
        <f>O42*VLOOKUP($B$29,Table!$C$1:$S$39,17,FALSE)</f>
        <v>1.0666879813464744E-2</v>
      </c>
      <c r="Q42" s="63"/>
      <c r="R42" s="77">
        <f t="shared" ref="R42:R45" si="1">SUM(P42,M42,J42,G42)</f>
        <v>4.1862265584350702E-2</v>
      </c>
      <c r="S42" s="78" t="str">
        <f>"("&amp;B42&amp;")"</f>
        <v>(12oz Unit)</v>
      </c>
    </row>
    <row r="43" spans="2:19" x14ac:dyDescent="0.25">
      <c r="B43" s="19" t="s">
        <v>1518</v>
      </c>
      <c r="C43" s="19"/>
      <c r="D43" s="60">
        <f t="shared" si="0"/>
        <v>0.61521234925774837</v>
      </c>
      <c r="E43" s="19"/>
      <c r="F43" s="61">
        <f>(D7/F3)*454.6</f>
        <v>0.25400775000000009</v>
      </c>
      <c r="G43" s="62">
        <f>F43*VLOOKUP($B$5,Table!$C$1:$S$39,17,FALSE)</f>
        <v>2.352923045031817E-2</v>
      </c>
      <c r="H43" s="63"/>
      <c r="I43" s="61">
        <f>($D$15/$F$3)*454.6</f>
        <v>0.11263106896551726</v>
      </c>
      <c r="J43" s="62">
        <f>I43*VLOOKUP($B$13,Table!$C$1:$S$39,17,FALSE)</f>
        <v>8.8659629584151908E-3</v>
      </c>
      <c r="K43" s="63"/>
      <c r="L43" s="61">
        <f>($D$23/$F$3)*454.6</f>
        <v>9.1143573770491843E-2</v>
      </c>
      <c r="M43" s="62">
        <f>L43*VLOOKUP($B$21,Table!$C$1:$S$39,17,FALSE)</f>
        <v>9.1986542857812482E-3</v>
      </c>
      <c r="N43" s="63"/>
      <c r="O43" s="61">
        <f>($D$31/$F$3)*454.6</f>
        <v>0.15742995652173913</v>
      </c>
      <c r="P43" s="62">
        <f>O43*VLOOKUP($B$29,Table!$C$1:$S$39,17,FALSE)</f>
        <v>1.4222506417952991E-2</v>
      </c>
      <c r="Q43" s="63"/>
      <c r="R43" s="77">
        <f t="shared" si="1"/>
        <v>5.5816354112467603E-2</v>
      </c>
      <c r="S43" s="79" t="str">
        <f t="shared" ref="S43:S44" si="2">"("&amp;B43&amp;")"</f>
        <v>(16oz unit)</v>
      </c>
    </row>
    <row r="44" spans="2:19" x14ac:dyDescent="0.25">
      <c r="B44" s="19" t="s">
        <v>1519</v>
      </c>
      <c r="C44" s="19"/>
      <c r="D44" s="60">
        <f t="shared" si="0"/>
        <v>5.1228161228078992</v>
      </c>
      <c r="E44" s="19"/>
      <c r="F44" s="61">
        <f>(D7/F3)*3785.412</f>
        <v>2.1150989550000001</v>
      </c>
      <c r="G44" s="62">
        <f>F44*VLOOKUP($B$5,Table!$C$1:$S$39,17,FALSE)</f>
        <v>0.19592571776814735</v>
      </c>
      <c r="H44" s="63"/>
      <c r="I44" s="61">
        <f>($D$15/$F$3)*3785.412</f>
        <v>0.93786845586206902</v>
      </c>
      <c r="J44" s="62">
        <f>I44*VLOOKUP($B$13,Table!$C$1:$S$39,17,FALSE)</f>
        <v>7.3826050537484283E-2</v>
      </c>
      <c r="K44" s="63"/>
      <c r="L44" s="61">
        <f>($D$23/$F$3)*3785.412</f>
        <v>0.75894407803278707</v>
      </c>
      <c r="M44" s="62">
        <f>L44*VLOOKUP($B$21,Table!$C$1:$S$39,17,FALSE)</f>
        <v>7.6596340337104621E-2</v>
      </c>
      <c r="N44" s="63"/>
      <c r="O44" s="61">
        <f>($D$31/$F$3)*3785.412</f>
        <v>1.3109046339130435</v>
      </c>
      <c r="P44" s="62">
        <f>O44*VLOOKUP($B$29,Table!$C$1:$S$39,17,FALSE)</f>
        <v>0.1184294906832298</v>
      </c>
      <c r="Q44" s="63"/>
      <c r="R44" s="77">
        <f t="shared" si="1"/>
        <v>0.46477759932596607</v>
      </c>
      <c r="S44" s="78" t="str">
        <f t="shared" si="2"/>
        <v>(Gallon Unit)</v>
      </c>
    </row>
    <row r="45" spans="2:19" x14ac:dyDescent="0.25">
      <c r="B45" s="19" t="s">
        <v>1527</v>
      </c>
      <c r="C45" s="19"/>
      <c r="D45" s="60">
        <f t="shared" si="0"/>
        <v>158.8072998070449</v>
      </c>
      <c r="E45" s="19"/>
      <c r="F45" s="60">
        <f>(D7/F3)*117347.772</f>
        <v>65.56806760500001</v>
      </c>
      <c r="G45" s="62">
        <f>F45*VLOOKUP($B$5,Table!$C$1:$S$39,17,FALSE)</f>
        <v>6.0736972508125682</v>
      </c>
      <c r="H45" s="63"/>
      <c r="I45" s="61">
        <f>($D$15/$F$3)*117347.772</f>
        <v>29.073922131724142</v>
      </c>
      <c r="J45" s="62">
        <f>I45*VLOOKUP($B$13,Table!$C$1:$S$39,17,FALSE)</f>
        <v>2.2886075666620131</v>
      </c>
      <c r="K45" s="63"/>
      <c r="L45" s="61">
        <f>($D$23/$F$3)*117347.772</f>
        <v>23.527266419016399</v>
      </c>
      <c r="M45" s="62">
        <f>L45*VLOOKUP($B$21,Table!$C$1:$S$39,17,FALSE)</f>
        <v>2.3744865504502433</v>
      </c>
      <c r="N45" s="63"/>
      <c r="O45" s="61">
        <f>($D$31/$F$3)*117347.772</f>
        <v>40.638043651304351</v>
      </c>
      <c r="P45" s="62">
        <f>O45*VLOOKUP($B$29,Table!$C$1:$S$39,17,FALSE)</f>
        <v>3.6713142111801242</v>
      </c>
      <c r="Q45" s="63"/>
      <c r="R45" s="77">
        <f t="shared" si="1"/>
        <v>14.408105579104948</v>
      </c>
      <c r="S45" s="79" t="str">
        <f>B45</f>
        <v>Bbl (31gal)</v>
      </c>
    </row>
    <row r="46" spans="2:19" x14ac:dyDescent="0.25">
      <c r="B46" s="67">
        <v>1000</v>
      </c>
      <c r="C46" s="64" t="s">
        <v>1463</v>
      </c>
      <c r="D46" s="65">
        <f>SUM(F46,I46,L46,O46)</f>
        <v>5122.8161228078998</v>
      </c>
      <c r="E46" s="19"/>
      <c r="F46" s="65">
        <f>(D7/F3)*B46*3785.412</f>
        <v>2115.0989550000004</v>
      </c>
      <c r="G46" s="62">
        <f>F46*VLOOKUP($B$5,Table!$C$1:$S$39,17,FALSE)</f>
        <v>195.92571776814736</v>
      </c>
      <c r="H46" s="63"/>
      <c r="I46" s="65">
        <f>($D$15/$F$3)*B46*3785.412</f>
        <v>937.86845586206903</v>
      </c>
      <c r="J46" s="62">
        <f>I46*VLOOKUP($B$13,Table!$C$1:$S$39,17,FALSE)</f>
        <v>73.826050537484292</v>
      </c>
      <c r="K46" s="63"/>
      <c r="L46" s="65">
        <f>($D$23/$F$3)*B46*3785.412</f>
        <v>758.94407803278716</v>
      </c>
      <c r="M46" s="62">
        <f>L46*VLOOKUP($B$21,Table!$C$1:$S$39,17,FALSE)</f>
        <v>76.596340337104635</v>
      </c>
      <c r="N46" s="63"/>
      <c r="O46" s="65">
        <f>($D$31/$F$3)*B46*3785.412</f>
        <v>1310.9046339130434</v>
      </c>
      <c r="P46" s="62">
        <f>O46*VLOOKUP($B$29,Table!$C$1:$S$39,17,FALSE)</f>
        <v>118.4294906832298</v>
      </c>
      <c r="Q46" s="63"/>
      <c r="R46" s="77">
        <f>SUM(P46,M46,J46,G46)</f>
        <v>464.77759932596609</v>
      </c>
      <c r="S46" s="78" t="str">
        <f>"("&amp;B46&amp;" Gallons)"</f>
        <v>(1000 Gallons)</v>
      </c>
    </row>
  </sheetData>
  <sheetProtection algorithmName="SHA-512" hashValue="U79Se9WO77HOlmI56knzENX3yfv3DY4xOrufKJ4zO18Ky23t7og5xC9oPfDdEjFIGRVEgKEdUTrz/V2ZRjPB0g==" saltValue="KGOsbWTJEt+xfuAXHfgBpg==" spinCount="100000" sheet="1" objects="1" scenarios="1" selectLockedCells="1"/>
  <mergeCells count="3">
    <mergeCell ref="R41:S41"/>
    <mergeCell ref="R40:S40"/>
    <mergeCell ref="D1:F1"/>
  </mergeCells>
  <conditionalFormatting sqref="B37:F37">
    <cfRule type="expression" dxfId="6" priority="1">
      <formula>$F$37="Use More Flavor"</formula>
    </cfRule>
    <cfRule type="expression" dxfId="5" priority="2">
      <formula>$F$37="Ideal Level of Flavor"</formula>
    </cfRule>
    <cfRule type="expression" dxfId="4" priority="3">
      <formula>$F$37="Too Much Flavoring."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ize" prompt="Sets test vessel ammount" xr:uid="{D35650D6-E165-4C39-9696-D3EB086141C1}">
          <x14:formula1>
            <xm:f>Vessels!$A$2:$A$4</xm:f>
          </x14:formula1>
          <xm:sqref>D3</xm:sqref>
        </x14:dataValidation>
        <x14:dataValidation type="list" allowBlank="1" showInputMessage="1" showErrorMessage="1" xr:uid="{D075FECA-6C16-4E83-81D9-340B7EC8270C}">
          <x14:formula1>
            <xm:f>Table!$C$2:$C$39</xm:f>
          </x14:formula1>
          <xm:sqref>B5 B13 B21 B29</xm:sqref>
        </x14:dataValidation>
        <x14:dataValidation type="list" allowBlank="1" showInputMessage="1" showErrorMessage="1" promptTitle="Select larger batch size" prompt="Gallons" xr:uid="{FCDE1046-2C83-4214-A67E-6CCE96B34057}">
          <x14:formula1>
            <xm:f>Vessels!$A$15:$A$19</xm:f>
          </x14:formula1>
          <xm:sqref>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62B8-0BBB-48F5-886F-7996AC9CE782}">
  <sheetPr>
    <tabColor theme="3" tint="0.79998168889431442"/>
    <pageSetUpPr fitToPage="1"/>
  </sheetPr>
  <dimension ref="A1:GN1036"/>
  <sheetViews>
    <sheetView zoomScaleNormal="100" workbookViewId="0">
      <pane xSplit="2" ySplit="1" topLeftCell="C2" activePane="bottomRight" state="frozen"/>
      <selection activeCell="G55" sqref="G55"/>
      <selection pane="topRight" activeCell="G55" sqref="G55"/>
      <selection pane="bottomLeft" activeCell="G55" sqref="G55"/>
      <selection pane="bottomRight" activeCell="G55" sqref="G55"/>
    </sheetView>
  </sheetViews>
  <sheetFormatPr defaultColWidth="7.85546875" defaultRowHeight="15" customHeight="1" thickBottom="1" x14ac:dyDescent="0.3"/>
  <cols>
    <col min="1" max="1" width="4.7109375" style="15" bestFit="1" customWidth="1"/>
    <col min="2" max="2" width="35.42578125" style="2" bestFit="1" customWidth="1"/>
    <col min="3" max="3" width="35.42578125" bestFit="1" customWidth="1"/>
    <col min="4" max="4" width="10.28515625" style="2" bestFit="1" customWidth="1"/>
    <col min="5" max="5" width="6.85546875" style="2" bestFit="1" customWidth="1"/>
    <col min="6" max="6" width="12" style="18" bestFit="1" customWidth="1"/>
    <col min="7" max="7" width="9.7109375" style="2" bestFit="1" customWidth="1"/>
    <col min="8" max="8" width="7.85546875" style="2"/>
    <col min="9" max="9" width="6.5703125" style="16" bestFit="1" customWidth="1"/>
    <col min="10" max="10" width="9.28515625" style="30" bestFit="1" customWidth="1"/>
    <col min="11" max="11" width="7.5703125" style="17" bestFit="1" customWidth="1"/>
    <col min="12" max="12" width="10" style="31" bestFit="1" customWidth="1"/>
    <col min="13" max="13" width="7.5703125" style="16" customWidth="1"/>
    <col min="14" max="14" width="7.5703125" style="17" customWidth="1"/>
    <col min="15" max="15" width="8.5703125" style="16" customWidth="1"/>
    <col min="16" max="16" width="8.5703125" style="17" customWidth="1"/>
    <col min="17" max="17" width="9.28515625" style="31" bestFit="1" customWidth="1"/>
    <col min="18" max="18" width="8.5703125" style="16" customWidth="1"/>
    <col min="19" max="19" width="8.5703125" style="30" customWidth="1"/>
    <col min="20" max="20" width="8.5703125" style="17" customWidth="1"/>
    <col min="21" max="21" width="8.5703125" style="16" customWidth="1"/>
    <col min="22" max="22" width="8.5703125" style="17" customWidth="1"/>
    <col min="23" max="23" width="8.5703125" style="16" customWidth="1"/>
    <col min="24" max="24" width="35.42578125" style="2" bestFit="1" customWidth="1"/>
    <col min="25" max="16384" width="7.85546875" style="2"/>
  </cols>
  <sheetData>
    <row r="1" spans="1:196" s="5" customFormat="1" ht="15" customHeight="1" thickBot="1" x14ac:dyDescent="0.3">
      <c r="A1" s="80" t="s">
        <v>7</v>
      </c>
      <c r="B1" s="80" t="s">
        <v>1526</v>
      </c>
      <c r="C1" s="19" t="s">
        <v>1502</v>
      </c>
      <c r="D1" s="3" t="s">
        <v>57</v>
      </c>
      <c r="E1" s="3" t="s">
        <v>56</v>
      </c>
      <c r="F1" s="81" t="s">
        <v>58</v>
      </c>
      <c r="G1" s="4" t="s">
        <v>59</v>
      </c>
      <c r="H1" s="4" t="s">
        <v>60</v>
      </c>
      <c r="I1" s="82" t="s">
        <v>8</v>
      </c>
      <c r="J1" s="83" t="s">
        <v>1507</v>
      </c>
      <c r="K1" s="84" t="s">
        <v>1</v>
      </c>
      <c r="L1" s="83" t="s">
        <v>1507</v>
      </c>
      <c r="M1" s="82" t="s">
        <v>9</v>
      </c>
      <c r="N1" s="85" t="s">
        <v>3</v>
      </c>
      <c r="O1" s="82" t="s">
        <v>10</v>
      </c>
      <c r="P1" s="85" t="s">
        <v>6</v>
      </c>
      <c r="Q1" s="83" t="s">
        <v>1507</v>
      </c>
      <c r="R1" s="84" t="s">
        <v>11</v>
      </c>
      <c r="S1" s="83" t="s">
        <v>1507</v>
      </c>
      <c r="T1" s="85" t="s">
        <v>12</v>
      </c>
      <c r="U1" s="82" t="s">
        <v>13</v>
      </c>
      <c r="V1" s="86" t="s">
        <v>14</v>
      </c>
      <c r="W1" s="82" t="s">
        <v>15</v>
      </c>
      <c r="X1" s="80" t="s">
        <v>1502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</row>
    <row r="2" spans="1:196" ht="15" customHeight="1" x14ac:dyDescent="0.25">
      <c r="A2" s="1" t="s">
        <v>17</v>
      </c>
      <c r="B2" s="3" t="s">
        <v>28</v>
      </c>
      <c r="C2" s="19" t="s">
        <v>103</v>
      </c>
      <c r="D2" s="3">
        <v>470</v>
      </c>
      <c r="E2" s="4">
        <v>14.990000000000002</v>
      </c>
      <c r="F2" s="81">
        <f>E2/D2</f>
        <v>3.1893617021276598E-2</v>
      </c>
      <c r="G2" s="4">
        <v>0.97099999999999997</v>
      </c>
      <c r="H2" s="4">
        <f>G2*3785.412</f>
        <v>3675.6350519999996</v>
      </c>
      <c r="I2" s="6">
        <v>6</v>
      </c>
      <c r="J2" s="32">
        <f t="shared" ref="J2:J3" si="0">I2/E2</f>
        <v>0.40026684456304196</v>
      </c>
      <c r="K2" s="11">
        <v>23.9</v>
      </c>
      <c r="L2" s="33">
        <f t="shared" ref="L2:L3" si="1">K2/(H2/32)</f>
        <v>0.20807288786297057</v>
      </c>
      <c r="M2" s="12">
        <v>44.4</v>
      </c>
      <c r="N2" s="13">
        <v>66</v>
      </c>
      <c r="O2" s="12">
        <v>116.2</v>
      </c>
      <c r="P2" s="13">
        <v>210.2</v>
      </c>
      <c r="Q2" s="34">
        <f t="shared" ref="Q2:Q3" si="2">P2/(H2/2)</f>
        <v>0.11437479348534628</v>
      </c>
      <c r="R2" s="12">
        <v>391</v>
      </c>
      <c r="S2" s="33">
        <f t="shared" ref="S2:S3" si="3">R2/(H2)</f>
        <v>0.10637617567262225</v>
      </c>
      <c r="T2" s="11">
        <v>378.2</v>
      </c>
      <c r="U2" s="12">
        <v>365.4</v>
      </c>
      <c r="V2" s="14">
        <v>352.6</v>
      </c>
      <c r="W2" s="12">
        <v>339.8</v>
      </c>
      <c r="X2" s="3" t="s">
        <v>1464</v>
      </c>
    </row>
    <row r="3" spans="1:196" ht="15" customHeight="1" x14ac:dyDescent="0.25">
      <c r="A3" s="1" t="s">
        <v>17</v>
      </c>
      <c r="B3" s="4" t="s">
        <v>29</v>
      </c>
      <c r="C3" s="19" t="s">
        <v>133</v>
      </c>
      <c r="D3" s="4">
        <v>435</v>
      </c>
      <c r="E3" s="4">
        <v>15.090000000000003</v>
      </c>
      <c r="F3" s="81">
        <f t="shared" ref="F3:F39" si="4">E3/D3</f>
        <v>3.4689655172413798E-2</v>
      </c>
      <c r="G3" s="4">
        <v>1.04</v>
      </c>
      <c r="H3" s="4">
        <f t="shared" ref="H3:H39" si="5">G3*3785.412</f>
        <v>3936.8284800000001</v>
      </c>
      <c r="I3" s="6">
        <v>6</v>
      </c>
      <c r="J3" s="32">
        <f t="shared" si="0"/>
        <v>0.39761431411530807</v>
      </c>
      <c r="K3" s="11">
        <v>23.15</v>
      </c>
      <c r="L3" s="33">
        <f t="shared" si="1"/>
        <v>0.18817177425011922</v>
      </c>
      <c r="M3" s="12">
        <v>42.9</v>
      </c>
      <c r="N3" s="13">
        <v>63</v>
      </c>
      <c r="O3" s="12">
        <v>110.2</v>
      </c>
      <c r="P3" s="13">
        <v>198.2</v>
      </c>
      <c r="Q3" s="34">
        <f t="shared" si="2"/>
        <v>0.10069018805716422</v>
      </c>
      <c r="R3" s="12">
        <v>367</v>
      </c>
      <c r="S3" s="33">
        <f t="shared" si="3"/>
        <v>9.3222247772399777E-2</v>
      </c>
      <c r="T3" s="11">
        <v>354.2</v>
      </c>
      <c r="U3" s="12">
        <v>341.4</v>
      </c>
      <c r="V3" s="14">
        <v>328.6</v>
      </c>
      <c r="W3" s="12">
        <v>315.8</v>
      </c>
      <c r="X3" s="4" t="s">
        <v>1465</v>
      </c>
    </row>
    <row r="4" spans="1:196" ht="15" customHeight="1" x14ac:dyDescent="0.25">
      <c r="A4" s="1"/>
      <c r="B4" s="4" t="s">
        <v>16</v>
      </c>
      <c r="C4" s="19" t="s">
        <v>164</v>
      </c>
      <c r="D4" s="3">
        <v>470</v>
      </c>
      <c r="E4" s="4">
        <v>11.57</v>
      </c>
      <c r="F4" s="81">
        <f t="shared" si="4"/>
        <v>2.4617021276595746E-2</v>
      </c>
      <c r="G4" s="4">
        <v>0.92900000000000005</v>
      </c>
      <c r="H4" s="4">
        <f t="shared" si="5"/>
        <v>3516.6477479999999</v>
      </c>
      <c r="I4" s="6">
        <v>6</v>
      </c>
      <c r="J4" s="32">
        <f>I4/E4</f>
        <v>0.51858254105445112</v>
      </c>
      <c r="K4" s="7">
        <v>24.32</v>
      </c>
      <c r="L4" s="33">
        <f>K4/(H4/32)</f>
        <v>0.22130166447367478</v>
      </c>
      <c r="M4" s="6">
        <v>40.64</v>
      </c>
      <c r="N4" s="8">
        <v>62.08</v>
      </c>
      <c r="O4" s="6">
        <v>111.36</v>
      </c>
      <c r="P4" s="8">
        <v>203.52</v>
      </c>
      <c r="Q4" s="34">
        <f>P4/(H4/2)</f>
        <v>0.11574659424774439</v>
      </c>
      <c r="R4" s="6">
        <v>317.44</v>
      </c>
      <c r="S4" s="33">
        <f>R4/(H4)</f>
        <v>9.0267784193209452E-2</v>
      </c>
      <c r="T4" s="8">
        <v>304.64</v>
      </c>
      <c r="U4" s="6">
        <v>291.83999999999997</v>
      </c>
      <c r="V4" s="9">
        <v>279.04000000000002</v>
      </c>
      <c r="W4" s="6">
        <v>266.24</v>
      </c>
      <c r="X4" s="4" t="s">
        <v>1466</v>
      </c>
    </row>
    <row r="5" spans="1:196" ht="15" customHeight="1" x14ac:dyDescent="0.25">
      <c r="A5" s="1"/>
      <c r="B5" s="4" t="s">
        <v>30</v>
      </c>
      <c r="C5" s="19" t="s">
        <v>213</v>
      </c>
      <c r="D5" s="4">
        <v>490</v>
      </c>
      <c r="E5" s="4">
        <v>14.899999999999999</v>
      </c>
      <c r="F5" s="81">
        <f t="shared" si="4"/>
        <v>3.0408163265306119E-2</v>
      </c>
      <c r="G5" s="4">
        <v>1.0349999999999999</v>
      </c>
      <c r="H5" s="4">
        <f t="shared" si="5"/>
        <v>3917.9014199999997</v>
      </c>
      <c r="I5" s="6">
        <v>6</v>
      </c>
      <c r="J5" s="32">
        <f t="shared" ref="J5:J39" si="6">I5/E5</f>
        <v>0.40268456375838929</v>
      </c>
      <c r="K5" s="11">
        <v>22.88</v>
      </c>
      <c r="L5" s="33">
        <f t="shared" ref="L5:L39" si="7">K5/(H5/32)</f>
        <v>0.18687555441351561</v>
      </c>
      <c r="M5" s="12">
        <v>42.36</v>
      </c>
      <c r="N5" s="13">
        <v>61.92</v>
      </c>
      <c r="O5" s="12">
        <v>108.04</v>
      </c>
      <c r="P5" s="13">
        <v>193.88</v>
      </c>
      <c r="Q5" s="34">
        <f t="shared" ref="Q5:Q39" si="8">P5/(H5/2)</f>
        <v>9.8971351862140525E-2</v>
      </c>
      <c r="R5" s="12">
        <v>358.36</v>
      </c>
      <c r="S5" s="33">
        <f t="shared" ref="S5:S39" si="9">R5/(H5)</f>
        <v>9.1467334571169498E-2</v>
      </c>
      <c r="T5" s="11">
        <v>345.56</v>
      </c>
      <c r="U5" s="12">
        <v>332.76</v>
      </c>
      <c r="V5" s="14">
        <v>319.95999999999998</v>
      </c>
      <c r="W5" s="12">
        <v>307.16000000000003</v>
      </c>
      <c r="X5" s="4" t="s">
        <v>1467</v>
      </c>
    </row>
    <row r="6" spans="1:196" s="10" customFormat="1" ht="15" customHeight="1" thickBot="1" x14ac:dyDescent="0.3">
      <c r="A6" s="1" t="s">
        <v>17</v>
      </c>
      <c r="B6" s="4" t="s">
        <v>31</v>
      </c>
      <c r="C6" s="19" t="s">
        <v>225</v>
      </c>
      <c r="D6" s="4">
        <v>610</v>
      </c>
      <c r="E6" s="4">
        <v>12.230000000000004</v>
      </c>
      <c r="F6" s="81">
        <f t="shared" si="4"/>
        <v>2.004918032786886E-2</v>
      </c>
      <c r="G6" s="4">
        <v>0.85199999999999998</v>
      </c>
      <c r="H6" s="4">
        <f t="shared" si="5"/>
        <v>3225.1710239999998</v>
      </c>
      <c r="I6" s="6">
        <v>6</v>
      </c>
      <c r="J6" s="32">
        <f t="shared" si="6"/>
        <v>0.49059689288634489</v>
      </c>
      <c r="K6" s="11">
        <v>21.85</v>
      </c>
      <c r="L6" s="33">
        <f t="shared" si="7"/>
        <v>0.21679470477594123</v>
      </c>
      <c r="M6" s="12">
        <v>40.31</v>
      </c>
      <c r="N6" s="13">
        <v>57.81</v>
      </c>
      <c r="O6" s="12">
        <v>99.83</v>
      </c>
      <c r="P6" s="13">
        <v>177.45</v>
      </c>
      <c r="Q6" s="34">
        <f t="shared" si="8"/>
        <v>0.11004067609408115</v>
      </c>
      <c r="R6" s="12">
        <v>325.5</v>
      </c>
      <c r="S6" s="33">
        <f t="shared" si="9"/>
        <v>0.10092488044131703</v>
      </c>
      <c r="T6" s="11">
        <v>312.7</v>
      </c>
      <c r="U6" s="12">
        <v>299.89999999999998</v>
      </c>
      <c r="V6" s="14">
        <v>287.10000000000002</v>
      </c>
      <c r="W6" s="12">
        <v>287.10000000000002</v>
      </c>
      <c r="X6" s="4" t="s">
        <v>1468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</row>
    <row r="7" spans="1:196" ht="15" customHeight="1" thickTop="1" x14ac:dyDescent="0.25">
      <c r="A7" s="1" t="s">
        <v>17</v>
      </c>
      <c r="B7" s="4" t="s">
        <v>32</v>
      </c>
      <c r="C7" s="19" t="s">
        <v>293</v>
      </c>
      <c r="D7" s="4">
        <v>510</v>
      </c>
      <c r="E7" s="4">
        <v>14.940000000000005</v>
      </c>
      <c r="F7" s="81">
        <f t="shared" si="4"/>
        <v>2.9294117647058832E-2</v>
      </c>
      <c r="G7" s="4">
        <v>1.024</v>
      </c>
      <c r="H7" s="4">
        <f t="shared" si="5"/>
        <v>3876.261888</v>
      </c>
      <c r="I7" s="6">
        <v>6</v>
      </c>
      <c r="J7" s="32">
        <f t="shared" si="6"/>
        <v>0.40160642570281113</v>
      </c>
      <c r="K7" s="11">
        <v>24.72</v>
      </c>
      <c r="L7" s="33">
        <f t="shared" si="7"/>
        <v>0.20407289880203264</v>
      </c>
      <c r="M7" s="12">
        <v>46.04</v>
      </c>
      <c r="N7" s="13">
        <v>69.28</v>
      </c>
      <c r="O7" s="12">
        <v>122.77</v>
      </c>
      <c r="P7" s="13">
        <v>223.34</v>
      </c>
      <c r="Q7" s="34">
        <f t="shared" si="8"/>
        <v>0.11523473204501915</v>
      </c>
      <c r="R7" s="12">
        <v>417.28</v>
      </c>
      <c r="S7" s="33">
        <f t="shared" si="9"/>
        <v>0.10765010519330524</v>
      </c>
      <c r="T7" s="11">
        <v>404.48</v>
      </c>
      <c r="U7" s="12">
        <v>391.68</v>
      </c>
      <c r="V7" s="14">
        <v>378.88</v>
      </c>
      <c r="W7" s="12">
        <v>366.08</v>
      </c>
      <c r="X7" s="4" t="s">
        <v>1469</v>
      </c>
    </row>
    <row r="8" spans="1:196" ht="15" customHeight="1" x14ac:dyDescent="0.25">
      <c r="A8" s="1" t="s">
        <v>17</v>
      </c>
      <c r="B8" s="4" t="s">
        <v>18</v>
      </c>
      <c r="C8" s="19" t="s">
        <v>344</v>
      </c>
      <c r="D8" s="3">
        <v>560</v>
      </c>
      <c r="E8" s="4">
        <v>12.160000000000004</v>
      </c>
      <c r="F8" s="81">
        <f t="shared" si="4"/>
        <v>2.1714285714285721E-2</v>
      </c>
      <c r="G8" s="4">
        <v>0.81699999999999995</v>
      </c>
      <c r="H8" s="4">
        <f t="shared" si="5"/>
        <v>3092.6816039999994</v>
      </c>
      <c r="I8" s="6">
        <v>6</v>
      </c>
      <c r="J8" s="32">
        <f t="shared" si="6"/>
        <v>0.49342105263157882</v>
      </c>
      <c r="K8" s="7">
        <v>24.32</v>
      </c>
      <c r="L8" s="33">
        <f t="shared" si="7"/>
        <v>0.25163922435256292</v>
      </c>
      <c r="M8" s="6">
        <v>40</v>
      </c>
      <c r="N8" s="8">
        <v>60.8</v>
      </c>
      <c r="O8" s="6">
        <v>108.8</v>
      </c>
      <c r="P8" s="8">
        <v>198.4</v>
      </c>
      <c r="Q8" s="34">
        <f t="shared" si="8"/>
        <v>0.12830289399555017</v>
      </c>
      <c r="R8" s="6">
        <v>307.2</v>
      </c>
      <c r="S8" s="33">
        <f t="shared" si="9"/>
        <v>9.9331272770748519E-2</v>
      </c>
      <c r="T8" s="8">
        <v>294.39999999999998</v>
      </c>
      <c r="U8" s="6">
        <v>281.60000000000002</v>
      </c>
      <c r="V8" s="9">
        <v>268.8</v>
      </c>
      <c r="W8" s="6">
        <v>256</v>
      </c>
      <c r="X8" s="4" t="s">
        <v>1470</v>
      </c>
    </row>
    <row r="9" spans="1:196" ht="15" customHeight="1" x14ac:dyDescent="0.25">
      <c r="A9" s="1" t="s">
        <v>17</v>
      </c>
      <c r="B9" s="4" t="s">
        <v>33</v>
      </c>
      <c r="C9" s="19" t="s">
        <v>437</v>
      </c>
      <c r="D9" s="4">
        <v>410</v>
      </c>
      <c r="E9" s="4">
        <v>14.5</v>
      </c>
      <c r="F9" s="81">
        <f t="shared" si="4"/>
        <v>3.5365853658536582E-2</v>
      </c>
      <c r="G9" s="4">
        <v>1.04</v>
      </c>
      <c r="H9" s="4">
        <f t="shared" si="5"/>
        <v>3936.8284800000001</v>
      </c>
      <c r="I9" s="6">
        <v>6</v>
      </c>
      <c r="J9" s="32">
        <f t="shared" si="6"/>
        <v>0.41379310344827586</v>
      </c>
      <c r="K9" s="11">
        <v>22.87</v>
      </c>
      <c r="L9" s="33">
        <f t="shared" si="7"/>
        <v>0.18589583054428624</v>
      </c>
      <c r="M9" s="12">
        <v>42.33</v>
      </c>
      <c r="N9" s="13">
        <v>61.86</v>
      </c>
      <c r="O9" s="12">
        <v>107.92</v>
      </c>
      <c r="P9" s="13">
        <v>193.64</v>
      </c>
      <c r="Q9" s="34">
        <f t="shared" si="8"/>
        <v>9.8373602499441368E-2</v>
      </c>
      <c r="R9" s="12">
        <v>357.89</v>
      </c>
      <c r="S9" s="33">
        <f t="shared" si="9"/>
        <v>9.0908202330420032E-2</v>
      </c>
      <c r="T9" s="11">
        <v>345.09</v>
      </c>
      <c r="U9" s="12">
        <v>332.29</v>
      </c>
      <c r="V9" s="14">
        <v>319.49</v>
      </c>
      <c r="W9" s="12">
        <v>306.69</v>
      </c>
      <c r="X9" s="4" t="s">
        <v>1471</v>
      </c>
    </row>
    <row r="10" spans="1:196" ht="15" customHeight="1" x14ac:dyDescent="0.25">
      <c r="A10" s="1" t="s">
        <v>17</v>
      </c>
      <c r="B10" s="4" t="s">
        <v>34</v>
      </c>
      <c r="C10" s="19" t="s">
        <v>458</v>
      </c>
      <c r="D10" s="4">
        <v>520</v>
      </c>
      <c r="E10" s="4">
        <v>14.780000000000001</v>
      </c>
      <c r="F10" s="81">
        <f t="shared" si="4"/>
        <v>2.8423076923076926E-2</v>
      </c>
      <c r="G10" s="4">
        <v>1.0369999999999999</v>
      </c>
      <c r="H10" s="4">
        <f t="shared" si="5"/>
        <v>3925.4722439999996</v>
      </c>
      <c r="I10" s="6">
        <v>6</v>
      </c>
      <c r="J10" s="32">
        <f t="shared" si="6"/>
        <v>0.40595399188092013</v>
      </c>
      <c r="K10" s="11">
        <v>21.8</v>
      </c>
      <c r="L10" s="33">
        <f t="shared" si="7"/>
        <v>0.17771110241991056</v>
      </c>
      <c r="M10" s="12">
        <v>40.200000000000003</v>
      </c>
      <c r="N10" s="13">
        <v>57.6</v>
      </c>
      <c r="O10" s="12">
        <v>99.41</v>
      </c>
      <c r="P10" s="13">
        <v>176.62</v>
      </c>
      <c r="Q10" s="34">
        <f t="shared" si="8"/>
        <v>8.9986625313659974E-2</v>
      </c>
      <c r="R10" s="12">
        <v>323.83999999999997</v>
      </c>
      <c r="S10" s="33">
        <f t="shared" si="9"/>
        <v>8.2497080572912593E-2</v>
      </c>
      <c r="T10" s="11">
        <v>311.04000000000002</v>
      </c>
      <c r="U10" s="12">
        <v>298.24</v>
      </c>
      <c r="V10" s="14">
        <v>285.44</v>
      </c>
      <c r="W10" s="12">
        <v>272.64</v>
      </c>
      <c r="X10" s="4" t="s">
        <v>1472</v>
      </c>
    </row>
    <row r="11" spans="1:196" s="10" customFormat="1" ht="15" customHeight="1" thickBot="1" x14ac:dyDescent="0.3">
      <c r="A11" s="1"/>
      <c r="B11" s="4" t="s">
        <v>19</v>
      </c>
      <c r="C11" s="19" t="s">
        <v>1503</v>
      </c>
      <c r="D11" s="3">
        <v>475</v>
      </c>
      <c r="E11" s="4">
        <v>15.580000000000005</v>
      </c>
      <c r="F11" s="81">
        <f t="shared" si="4"/>
        <v>3.280000000000001E-2</v>
      </c>
      <c r="G11" s="4">
        <v>1.141</v>
      </c>
      <c r="H11" s="4">
        <f t="shared" si="5"/>
        <v>4319.155092</v>
      </c>
      <c r="I11" s="6">
        <v>6</v>
      </c>
      <c r="J11" s="32">
        <f t="shared" si="6"/>
        <v>0.3851091142490371</v>
      </c>
      <c r="K11" s="7">
        <v>24.32</v>
      </c>
      <c r="L11" s="33">
        <f t="shared" si="7"/>
        <v>0.18018338851537588</v>
      </c>
      <c r="M11" s="6">
        <v>38</v>
      </c>
      <c r="N11" s="8">
        <v>56.8</v>
      </c>
      <c r="O11" s="6">
        <v>100.8</v>
      </c>
      <c r="P11" s="8">
        <v>182.4</v>
      </c>
      <c r="Q11" s="34">
        <f t="shared" si="8"/>
        <v>8.4460963366582445E-2</v>
      </c>
      <c r="R11" s="6">
        <v>275.2</v>
      </c>
      <c r="S11" s="33">
        <f t="shared" si="9"/>
        <v>6.3716165346720088E-2</v>
      </c>
      <c r="T11" s="8">
        <v>262.39999999999998</v>
      </c>
      <c r="U11" s="6">
        <v>249.6</v>
      </c>
      <c r="V11" s="9">
        <v>236.8</v>
      </c>
      <c r="W11" s="6">
        <v>224</v>
      </c>
      <c r="X11" s="4" t="s">
        <v>1473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</row>
    <row r="12" spans="1:196" ht="15" customHeight="1" thickTop="1" x14ac:dyDescent="0.25">
      <c r="A12" s="1" t="s">
        <v>17</v>
      </c>
      <c r="B12" s="4" t="s">
        <v>20</v>
      </c>
      <c r="C12" s="19" t="s">
        <v>490</v>
      </c>
      <c r="D12" s="3">
        <v>570</v>
      </c>
      <c r="E12" s="4">
        <v>12.71</v>
      </c>
      <c r="F12" s="81">
        <f t="shared" si="4"/>
        <v>2.2298245614035088E-2</v>
      </c>
      <c r="G12" s="4">
        <v>1.0309999999999999</v>
      </c>
      <c r="H12" s="4">
        <f t="shared" si="5"/>
        <v>3902.7597719999994</v>
      </c>
      <c r="I12" s="6">
        <v>6</v>
      </c>
      <c r="J12" s="32">
        <f t="shared" si="6"/>
        <v>0.47206923682140045</v>
      </c>
      <c r="K12" s="7">
        <v>24.32</v>
      </c>
      <c r="L12" s="33">
        <f t="shared" si="7"/>
        <v>0.19940761037443638</v>
      </c>
      <c r="M12" s="6">
        <v>41.84</v>
      </c>
      <c r="N12" s="8">
        <v>64.48</v>
      </c>
      <c r="O12" s="6">
        <v>116.16</v>
      </c>
      <c r="P12" s="8">
        <v>213.12</v>
      </c>
      <c r="Q12" s="34">
        <f t="shared" si="8"/>
        <v>0.10921502344520939</v>
      </c>
      <c r="R12" s="6">
        <v>336.64</v>
      </c>
      <c r="S12" s="33">
        <f t="shared" si="9"/>
        <v>8.6256910408678888E-2</v>
      </c>
      <c r="T12" s="8">
        <v>323.83999999999997</v>
      </c>
      <c r="U12" s="6">
        <v>311.04000000000002</v>
      </c>
      <c r="V12" s="9">
        <v>298.24</v>
      </c>
      <c r="W12" s="6">
        <v>285.44</v>
      </c>
      <c r="X12" s="4" t="s">
        <v>1474</v>
      </c>
    </row>
    <row r="13" spans="1:196" ht="15" customHeight="1" x14ac:dyDescent="0.25">
      <c r="A13" s="1" t="s">
        <v>17</v>
      </c>
      <c r="B13" s="4" t="s">
        <v>35</v>
      </c>
      <c r="C13" s="19" t="s">
        <v>542</v>
      </c>
      <c r="D13" s="4">
        <v>500</v>
      </c>
      <c r="E13" s="4">
        <v>12.240000000000002</v>
      </c>
      <c r="F13" s="81">
        <f t="shared" si="4"/>
        <v>2.4480000000000005E-2</v>
      </c>
      <c r="G13" s="4">
        <v>0.84099999999999997</v>
      </c>
      <c r="H13" s="4">
        <f t="shared" si="5"/>
        <v>3183.5314919999996</v>
      </c>
      <c r="I13" s="6">
        <v>6</v>
      </c>
      <c r="J13" s="32">
        <f t="shared" si="6"/>
        <v>0.49019607843137247</v>
      </c>
      <c r="K13" s="11">
        <v>22.85</v>
      </c>
      <c r="L13" s="33">
        <f t="shared" si="7"/>
        <v>0.22968203764827094</v>
      </c>
      <c r="M13" s="12">
        <v>42.31</v>
      </c>
      <c r="N13" s="13">
        <v>61.82</v>
      </c>
      <c r="O13" s="12">
        <v>107.83</v>
      </c>
      <c r="P13" s="13">
        <v>193.47</v>
      </c>
      <c r="Q13" s="34">
        <f t="shared" si="8"/>
        <v>0.12154426647650704</v>
      </c>
      <c r="R13" s="12">
        <v>357.54</v>
      </c>
      <c r="S13" s="33">
        <f t="shared" si="9"/>
        <v>0.11230923925159025</v>
      </c>
      <c r="T13" s="11">
        <v>344.74</v>
      </c>
      <c r="U13" s="12">
        <v>331.94</v>
      </c>
      <c r="V13" s="14">
        <v>319.14</v>
      </c>
      <c r="W13" s="12">
        <v>306.33999999999997</v>
      </c>
      <c r="X13" s="4" t="s">
        <v>1475</v>
      </c>
    </row>
    <row r="14" spans="1:196" ht="15" customHeight="1" x14ac:dyDescent="0.25">
      <c r="A14" s="1" t="s">
        <v>17</v>
      </c>
      <c r="B14" s="4" t="s">
        <v>36</v>
      </c>
      <c r="C14" s="19" t="s">
        <v>548</v>
      </c>
      <c r="D14" s="4">
        <v>410</v>
      </c>
      <c r="E14" s="4">
        <v>14.71</v>
      </c>
      <c r="F14" s="81">
        <f t="shared" si="4"/>
        <v>3.5878048780487809E-2</v>
      </c>
      <c r="G14" s="4">
        <v>1.0309999999999999</v>
      </c>
      <c r="H14" s="4">
        <f t="shared" si="5"/>
        <v>3902.7597719999994</v>
      </c>
      <c r="I14" s="6">
        <v>6</v>
      </c>
      <c r="J14" s="32">
        <f t="shared" si="6"/>
        <v>0.40788579197824609</v>
      </c>
      <c r="K14" s="11">
        <v>23.08</v>
      </c>
      <c r="L14" s="33">
        <f t="shared" si="7"/>
        <v>0.18924044602968712</v>
      </c>
      <c r="M14" s="12">
        <v>42.76</v>
      </c>
      <c r="N14" s="13">
        <v>62.72</v>
      </c>
      <c r="O14" s="12">
        <v>109.64</v>
      </c>
      <c r="P14" s="13">
        <v>197.08</v>
      </c>
      <c r="Q14" s="34">
        <f t="shared" si="8"/>
        <v>0.10099519904552304</v>
      </c>
      <c r="R14" s="12">
        <v>364.76</v>
      </c>
      <c r="S14" s="33">
        <f t="shared" si="9"/>
        <v>9.3462068205411447E-2</v>
      </c>
      <c r="T14" s="11">
        <v>351.96</v>
      </c>
      <c r="U14" s="12">
        <v>339.16</v>
      </c>
      <c r="V14" s="14">
        <v>326.36</v>
      </c>
      <c r="W14" s="12">
        <v>313.56</v>
      </c>
      <c r="X14" s="4" t="s">
        <v>1476</v>
      </c>
    </row>
    <row r="15" spans="1:196" ht="15" customHeight="1" x14ac:dyDescent="0.25">
      <c r="A15" s="1" t="s">
        <v>17</v>
      </c>
      <c r="B15" s="4" t="s">
        <v>21</v>
      </c>
      <c r="C15" s="19" t="s">
        <v>578</v>
      </c>
      <c r="D15" s="3">
        <v>500</v>
      </c>
      <c r="E15" s="4">
        <v>13.43</v>
      </c>
      <c r="F15" s="81">
        <f t="shared" si="4"/>
        <v>2.6859999999999998E-2</v>
      </c>
      <c r="G15" s="4">
        <v>0.95</v>
      </c>
      <c r="H15" s="4">
        <f t="shared" si="5"/>
        <v>3596.1413999999995</v>
      </c>
      <c r="I15" s="6">
        <v>6</v>
      </c>
      <c r="J15" s="32">
        <f t="shared" si="6"/>
        <v>0.44676098287416233</v>
      </c>
      <c r="K15" s="7">
        <v>24.32</v>
      </c>
      <c r="L15" s="33">
        <f t="shared" si="7"/>
        <v>0.21640973294320409</v>
      </c>
      <c r="M15" s="6">
        <v>38.64</v>
      </c>
      <c r="N15" s="8">
        <v>58.08</v>
      </c>
      <c r="O15" s="6">
        <v>103.36</v>
      </c>
      <c r="P15" s="8">
        <v>187.52</v>
      </c>
      <c r="Q15" s="34">
        <f t="shared" si="8"/>
        <v>0.10428955880322172</v>
      </c>
      <c r="R15" s="6">
        <v>285.44</v>
      </c>
      <c r="S15" s="33">
        <f t="shared" si="9"/>
        <v>7.937396454989229E-2</v>
      </c>
      <c r="T15" s="8">
        <v>272.64</v>
      </c>
      <c r="U15" s="6">
        <v>259.83999999999997</v>
      </c>
      <c r="V15" s="9">
        <v>247.04</v>
      </c>
      <c r="W15" s="6">
        <v>234.24</v>
      </c>
      <c r="X15" s="4" t="s">
        <v>1477</v>
      </c>
    </row>
    <row r="16" spans="1:196" ht="15" customHeight="1" x14ac:dyDescent="0.25">
      <c r="A16" s="1" t="s">
        <v>17</v>
      </c>
      <c r="B16" s="4" t="s">
        <v>37</v>
      </c>
      <c r="C16" s="19" t="s">
        <v>596</v>
      </c>
      <c r="D16" s="4">
        <v>485</v>
      </c>
      <c r="E16" s="4">
        <v>13.940000000000005</v>
      </c>
      <c r="F16" s="81">
        <f t="shared" si="4"/>
        <v>2.8742268041237123E-2</v>
      </c>
      <c r="G16" s="4">
        <v>0.96099999999999997</v>
      </c>
      <c r="H16" s="4">
        <f t="shared" si="5"/>
        <v>3637.7809319999997</v>
      </c>
      <c r="I16" s="6">
        <v>6</v>
      </c>
      <c r="J16" s="32">
        <f t="shared" si="6"/>
        <v>0.43041606886657086</v>
      </c>
      <c r="K16" s="11">
        <v>22.78</v>
      </c>
      <c r="L16" s="33">
        <f t="shared" si="7"/>
        <v>0.2003858983336933</v>
      </c>
      <c r="M16" s="12">
        <v>42.17</v>
      </c>
      <c r="N16" s="13">
        <v>61.53</v>
      </c>
      <c r="O16" s="12">
        <v>107.27</v>
      </c>
      <c r="P16" s="13">
        <v>192.33</v>
      </c>
      <c r="Q16" s="34">
        <f t="shared" si="8"/>
        <v>0.10574028705695576</v>
      </c>
      <c r="R16" s="12">
        <v>355.26</v>
      </c>
      <c r="S16" s="33">
        <f t="shared" si="9"/>
        <v>9.7658437008927623E-2</v>
      </c>
      <c r="T16" s="11">
        <v>342.46</v>
      </c>
      <c r="U16" s="12">
        <v>329.66</v>
      </c>
      <c r="V16" s="14">
        <v>316.86</v>
      </c>
      <c r="W16" s="12">
        <v>304.06</v>
      </c>
      <c r="X16" s="4" t="s">
        <v>1478</v>
      </c>
    </row>
    <row r="17" spans="1:24" ht="15" customHeight="1" x14ac:dyDescent="0.25">
      <c r="A17" s="1" t="s">
        <v>17</v>
      </c>
      <c r="B17" s="4" t="s">
        <v>38</v>
      </c>
      <c r="C17" s="19" t="s">
        <v>622</v>
      </c>
      <c r="D17" s="4">
        <v>510</v>
      </c>
      <c r="E17" s="4">
        <v>11.810000000000002</v>
      </c>
      <c r="F17" s="81">
        <f t="shared" si="4"/>
        <v>2.3156862745098043E-2</v>
      </c>
      <c r="G17" s="4">
        <v>0.81899999999999995</v>
      </c>
      <c r="H17" s="4">
        <f t="shared" si="5"/>
        <v>3100.2524279999998</v>
      </c>
      <c r="I17" s="6">
        <v>6</v>
      </c>
      <c r="J17" s="32">
        <f t="shared" si="6"/>
        <v>0.50804403048264168</v>
      </c>
      <c r="K17" s="11">
        <v>23.74</v>
      </c>
      <c r="L17" s="33">
        <f t="shared" si="7"/>
        <v>0.24503811145793578</v>
      </c>
      <c r="M17" s="12">
        <v>44.08</v>
      </c>
      <c r="N17" s="13">
        <v>65.36</v>
      </c>
      <c r="O17" s="12">
        <v>114.92</v>
      </c>
      <c r="P17" s="13">
        <v>207.63</v>
      </c>
      <c r="Q17" s="34">
        <f t="shared" si="8"/>
        <v>0.13394393187134374</v>
      </c>
      <c r="R17" s="12">
        <v>385.86</v>
      </c>
      <c r="S17" s="33">
        <f t="shared" si="9"/>
        <v>0.12446083309703969</v>
      </c>
      <c r="T17" s="11">
        <v>373.06</v>
      </c>
      <c r="U17" s="12">
        <v>360.26</v>
      </c>
      <c r="V17" s="14">
        <v>347.46</v>
      </c>
      <c r="W17" s="12">
        <v>334.66</v>
      </c>
      <c r="X17" s="4" t="s">
        <v>1479</v>
      </c>
    </row>
    <row r="18" spans="1:24" ht="15" customHeight="1" x14ac:dyDescent="0.25">
      <c r="A18" s="1" t="s">
        <v>17</v>
      </c>
      <c r="B18" s="4" t="s">
        <v>39</v>
      </c>
      <c r="C18" s="19" t="s">
        <v>642</v>
      </c>
      <c r="D18" s="4">
        <v>480</v>
      </c>
      <c r="E18" s="4">
        <v>13.410000000000004</v>
      </c>
      <c r="F18" s="81">
        <f t="shared" si="4"/>
        <v>2.7937500000000007E-2</v>
      </c>
      <c r="G18" s="4">
        <v>0.92300000000000004</v>
      </c>
      <c r="H18" s="4">
        <f t="shared" si="5"/>
        <v>3493.9352760000002</v>
      </c>
      <c r="I18" s="6">
        <v>6</v>
      </c>
      <c r="J18" s="32">
        <f t="shared" si="6"/>
        <v>0.44742729306487683</v>
      </c>
      <c r="K18" s="11">
        <v>21.58</v>
      </c>
      <c r="L18" s="33">
        <f t="shared" si="7"/>
        <v>0.19764533268360404</v>
      </c>
      <c r="M18" s="12">
        <v>39.75</v>
      </c>
      <c r="N18" s="13">
        <v>56.71</v>
      </c>
      <c r="O18" s="12">
        <v>97.61</v>
      </c>
      <c r="P18" s="13">
        <v>173.03</v>
      </c>
      <c r="Q18" s="34">
        <f t="shared" si="8"/>
        <v>9.9045910316971769E-2</v>
      </c>
      <c r="R18" s="12">
        <v>323.64999999999998</v>
      </c>
      <c r="S18" s="33">
        <f t="shared" si="9"/>
        <v>9.2631939184210574E-2</v>
      </c>
      <c r="T18" s="11">
        <v>310.85000000000002</v>
      </c>
      <c r="U18" s="12">
        <v>298.05</v>
      </c>
      <c r="V18" s="14">
        <v>285.25</v>
      </c>
      <c r="W18" s="12">
        <v>285.25</v>
      </c>
      <c r="X18" s="4" t="s">
        <v>1480</v>
      </c>
    </row>
    <row r="19" spans="1:24" ht="15" customHeight="1" x14ac:dyDescent="0.25">
      <c r="A19" s="1" t="s">
        <v>17</v>
      </c>
      <c r="B19" s="4" t="s">
        <v>40</v>
      </c>
      <c r="C19" s="19" t="s">
        <v>664</v>
      </c>
      <c r="D19" s="4">
        <v>450</v>
      </c>
      <c r="E19" s="4">
        <v>14.940000000000005</v>
      </c>
      <c r="F19" s="81">
        <f t="shared" si="4"/>
        <v>3.3200000000000007E-2</v>
      </c>
      <c r="G19" s="4">
        <v>1.014</v>
      </c>
      <c r="H19" s="4">
        <f t="shared" si="5"/>
        <v>3838.407768</v>
      </c>
      <c r="I19" s="6">
        <v>6</v>
      </c>
      <c r="J19" s="32">
        <f t="shared" si="6"/>
        <v>0.40160642570281113</v>
      </c>
      <c r="K19" s="11">
        <v>23.57</v>
      </c>
      <c r="L19" s="33">
        <f t="shared" si="7"/>
        <v>0.19649814339371147</v>
      </c>
      <c r="M19" s="12">
        <v>43.74</v>
      </c>
      <c r="N19" s="13">
        <v>64.67</v>
      </c>
      <c r="O19" s="12">
        <v>113.55</v>
      </c>
      <c r="P19" s="13">
        <v>204.89</v>
      </c>
      <c r="Q19" s="34">
        <f t="shared" si="8"/>
        <v>0.10675780812456921</v>
      </c>
      <c r="R19" s="12">
        <v>380.39</v>
      </c>
      <c r="S19" s="33">
        <f t="shared" si="9"/>
        <v>9.910098743839349E-2</v>
      </c>
      <c r="T19" s="11">
        <v>367.59</v>
      </c>
      <c r="U19" s="12">
        <v>354.79</v>
      </c>
      <c r="V19" s="14">
        <v>341.99</v>
      </c>
      <c r="W19" s="12">
        <v>329.19</v>
      </c>
      <c r="X19" s="4" t="s">
        <v>1481</v>
      </c>
    </row>
    <row r="20" spans="1:24" ht="15" customHeight="1" x14ac:dyDescent="0.25">
      <c r="A20" s="1" t="s">
        <v>22</v>
      </c>
      <c r="B20" s="4" t="s">
        <v>23</v>
      </c>
      <c r="C20" s="19" t="s">
        <v>750</v>
      </c>
      <c r="D20" s="3">
        <v>410</v>
      </c>
      <c r="E20" s="4">
        <v>10.240000000000002</v>
      </c>
      <c r="F20" s="81">
        <f t="shared" si="4"/>
        <v>2.4975609756097566E-2</v>
      </c>
      <c r="G20" s="4">
        <v>1.048</v>
      </c>
      <c r="H20" s="4">
        <f t="shared" si="5"/>
        <v>3967.1117759999997</v>
      </c>
      <c r="I20" s="6">
        <v>6</v>
      </c>
      <c r="J20" s="32">
        <f t="shared" si="6"/>
        <v>0.58593749999999989</v>
      </c>
      <c r="K20" s="7">
        <v>24.32</v>
      </c>
      <c r="L20" s="33">
        <f t="shared" si="7"/>
        <v>0.19617294493897316</v>
      </c>
      <c r="M20" s="6">
        <v>40.08</v>
      </c>
      <c r="N20" s="8">
        <v>60.96</v>
      </c>
      <c r="O20" s="6">
        <v>109.12</v>
      </c>
      <c r="P20" s="8">
        <v>199.04</v>
      </c>
      <c r="Q20" s="34">
        <f t="shared" si="8"/>
        <v>0.10034504255924449</v>
      </c>
      <c r="R20" s="6">
        <v>308.48</v>
      </c>
      <c r="S20" s="33">
        <f t="shared" si="9"/>
        <v>7.7759341661665357E-2</v>
      </c>
      <c r="T20" s="8">
        <v>295.68</v>
      </c>
      <c r="U20" s="6">
        <v>282.88</v>
      </c>
      <c r="V20" s="9">
        <v>270.08</v>
      </c>
      <c r="W20" s="6">
        <v>257.27999999999997</v>
      </c>
      <c r="X20" s="4" t="s">
        <v>1482</v>
      </c>
    </row>
    <row r="21" spans="1:24" ht="15" customHeight="1" x14ac:dyDescent="0.25">
      <c r="A21" s="1" t="s">
        <v>17</v>
      </c>
      <c r="B21" s="4" t="s">
        <v>41</v>
      </c>
      <c r="C21" s="19" t="s">
        <v>756</v>
      </c>
      <c r="D21" s="4">
        <v>490</v>
      </c>
      <c r="E21" s="4">
        <v>13.880000000000003</v>
      </c>
      <c r="F21" s="81">
        <f t="shared" si="4"/>
        <v>2.8326530612244903E-2</v>
      </c>
      <c r="G21" s="4">
        <v>1.0009999999999999</v>
      </c>
      <c r="H21" s="4">
        <f t="shared" si="5"/>
        <v>3789.1974119999995</v>
      </c>
      <c r="I21" s="6">
        <v>6</v>
      </c>
      <c r="J21" s="32">
        <f t="shared" si="6"/>
        <v>0.43227665706051865</v>
      </c>
      <c r="K21" s="11">
        <v>24.17</v>
      </c>
      <c r="L21" s="33">
        <f t="shared" si="7"/>
        <v>0.20411710341366615</v>
      </c>
      <c r="M21" s="12">
        <v>44.94</v>
      </c>
      <c r="N21" s="13">
        <v>67.09</v>
      </c>
      <c r="O21" s="12">
        <v>118.38</v>
      </c>
      <c r="P21" s="13">
        <v>214.55</v>
      </c>
      <c r="Q21" s="34">
        <f t="shared" si="8"/>
        <v>0.11324297822042323</v>
      </c>
      <c r="R21" s="12">
        <v>399.7</v>
      </c>
      <c r="S21" s="33">
        <f t="shared" si="9"/>
        <v>0.10548407922326535</v>
      </c>
      <c r="T21" s="11">
        <v>386.9</v>
      </c>
      <c r="U21" s="12">
        <v>374.1</v>
      </c>
      <c r="V21" s="14">
        <v>361.3</v>
      </c>
      <c r="W21" s="12">
        <v>348.5</v>
      </c>
      <c r="X21" s="4" t="s">
        <v>1483</v>
      </c>
    </row>
    <row r="22" spans="1:24" ht="15" customHeight="1" x14ac:dyDescent="0.25">
      <c r="A22" s="1" t="s">
        <v>17</v>
      </c>
      <c r="B22" s="4" t="s">
        <v>42</v>
      </c>
      <c r="C22" s="19" t="s">
        <v>762</v>
      </c>
      <c r="D22" s="4">
        <v>480</v>
      </c>
      <c r="E22" s="4">
        <v>14.93</v>
      </c>
      <c r="F22" s="81">
        <f t="shared" si="4"/>
        <v>3.1104166666666665E-2</v>
      </c>
      <c r="G22" s="4">
        <v>1.0329999999999999</v>
      </c>
      <c r="H22" s="4">
        <f t="shared" si="5"/>
        <v>3910.3305959999993</v>
      </c>
      <c r="I22" s="6">
        <v>6</v>
      </c>
      <c r="J22" s="32">
        <f t="shared" si="6"/>
        <v>0.40187541862022774</v>
      </c>
      <c r="K22" s="11">
        <v>24.65</v>
      </c>
      <c r="L22" s="33">
        <f t="shared" si="7"/>
        <v>0.20172207454962718</v>
      </c>
      <c r="M22" s="12">
        <v>45.9</v>
      </c>
      <c r="N22" s="13">
        <v>68.989999999999995</v>
      </c>
      <c r="O22" s="12">
        <v>122.18</v>
      </c>
      <c r="P22" s="13">
        <v>222.16</v>
      </c>
      <c r="Q22" s="34">
        <f t="shared" si="8"/>
        <v>0.11362722130310643</v>
      </c>
      <c r="R22" s="12">
        <v>414.93</v>
      </c>
      <c r="S22" s="33">
        <f t="shared" si="9"/>
        <v>0.10611123274959028</v>
      </c>
      <c r="T22" s="11">
        <v>402.13</v>
      </c>
      <c r="U22" s="12">
        <v>389.33</v>
      </c>
      <c r="V22" s="14">
        <v>376.53</v>
      </c>
      <c r="W22" s="12">
        <v>363.73</v>
      </c>
      <c r="X22" s="4" t="s">
        <v>1484</v>
      </c>
    </row>
    <row r="23" spans="1:24" ht="15" customHeight="1" x14ac:dyDescent="0.25">
      <c r="A23" s="1" t="s">
        <v>17</v>
      </c>
      <c r="B23" s="4" t="s">
        <v>43</v>
      </c>
      <c r="C23" s="19" t="s">
        <v>780</v>
      </c>
      <c r="D23" s="4">
        <v>380</v>
      </c>
      <c r="E23" s="4">
        <v>14</v>
      </c>
      <c r="F23" s="81">
        <f t="shared" si="4"/>
        <v>3.6842105263157891E-2</v>
      </c>
      <c r="G23" s="4">
        <v>1</v>
      </c>
      <c r="H23" s="4">
        <f t="shared" si="5"/>
        <v>3785.4119999999998</v>
      </c>
      <c r="I23" s="6">
        <v>6</v>
      </c>
      <c r="J23" s="32">
        <f t="shared" si="6"/>
        <v>0.42857142857142855</v>
      </c>
      <c r="K23" s="11">
        <v>28.03</v>
      </c>
      <c r="L23" s="33">
        <f t="shared" si="7"/>
        <v>0.23695175056242229</v>
      </c>
      <c r="M23" s="12">
        <v>52.66</v>
      </c>
      <c r="N23" s="13">
        <v>82.52</v>
      </c>
      <c r="O23" s="12">
        <v>149.24</v>
      </c>
      <c r="P23" s="13">
        <v>276.27999999999997</v>
      </c>
      <c r="Q23" s="34">
        <f t="shared" si="8"/>
        <v>0.14597090092174905</v>
      </c>
      <c r="R23" s="12">
        <v>523.15</v>
      </c>
      <c r="S23" s="33">
        <f t="shared" si="9"/>
        <v>0.13820160130522122</v>
      </c>
      <c r="T23" s="11">
        <v>510.35</v>
      </c>
      <c r="U23" s="12">
        <v>497.55</v>
      </c>
      <c r="V23" s="14">
        <v>484.75</v>
      </c>
      <c r="W23" s="12">
        <v>471.95</v>
      </c>
      <c r="X23" s="4" t="s">
        <v>1485</v>
      </c>
    </row>
    <row r="24" spans="1:24" ht="15" customHeight="1" x14ac:dyDescent="0.25">
      <c r="A24" s="1" t="s">
        <v>17</v>
      </c>
      <c r="B24" s="4" t="s">
        <v>24</v>
      </c>
      <c r="C24" s="19" t="s">
        <v>1504</v>
      </c>
      <c r="D24" s="3">
        <v>580</v>
      </c>
      <c r="E24" s="4">
        <v>14.370000000000005</v>
      </c>
      <c r="F24" s="81">
        <f t="shared" si="4"/>
        <v>2.4775862068965523E-2</v>
      </c>
      <c r="G24" s="4">
        <v>0.98799999999999999</v>
      </c>
      <c r="H24" s="4">
        <f t="shared" si="5"/>
        <v>3739.9870559999999</v>
      </c>
      <c r="I24" s="6">
        <v>6</v>
      </c>
      <c r="J24" s="32">
        <f t="shared" si="6"/>
        <v>0.41753653444676397</v>
      </c>
      <c r="K24" s="7">
        <v>24.32</v>
      </c>
      <c r="L24" s="33">
        <f t="shared" si="7"/>
        <v>0.20808628167615775</v>
      </c>
      <c r="M24" s="6">
        <v>39.200000000000003</v>
      </c>
      <c r="N24" s="8">
        <v>59.2</v>
      </c>
      <c r="O24" s="6">
        <v>105.6</v>
      </c>
      <c r="P24" s="8">
        <v>192</v>
      </c>
      <c r="Q24" s="34">
        <f t="shared" si="8"/>
        <v>0.10267415214284101</v>
      </c>
      <c r="R24" s="6">
        <v>294.39999999999998</v>
      </c>
      <c r="S24" s="33">
        <f t="shared" si="9"/>
        <v>7.8716849976178088E-2</v>
      </c>
      <c r="T24" s="8">
        <v>281.60000000000002</v>
      </c>
      <c r="U24" s="6">
        <v>268.8</v>
      </c>
      <c r="V24" s="9">
        <v>256</v>
      </c>
      <c r="W24" s="6">
        <v>243.2</v>
      </c>
      <c r="X24" s="4" t="s">
        <v>1486</v>
      </c>
    </row>
    <row r="25" spans="1:24" ht="15" customHeight="1" x14ac:dyDescent="0.25">
      <c r="A25" s="1" t="s">
        <v>17</v>
      </c>
      <c r="B25" s="4" t="s">
        <v>44</v>
      </c>
      <c r="C25" s="19" t="s">
        <v>808</v>
      </c>
      <c r="D25" s="4">
        <v>490</v>
      </c>
      <c r="E25" s="4">
        <v>14.560000000000002</v>
      </c>
      <c r="F25" s="81">
        <f t="shared" si="4"/>
        <v>2.9714285714285717E-2</v>
      </c>
      <c r="G25" s="4">
        <v>1.0309999999999999</v>
      </c>
      <c r="H25" s="4">
        <f t="shared" si="5"/>
        <v>3902.7597719999994</v>
      </c>
      <c r="I25" s="6">
        <v>6</v>
      </c>
      <c r="J25" s="32">
        <f t="shared" si="6"/>
        <v>0.41208791208791201</v>
      </c>
      <c r="K25" s="11">
        <v>22.7</v>
      </c>
      <c r="L25" s="33">
        <f t="shared" si="7"/>
        <v>0.18612470211758658</v>
      </c>
      <c r="M25" s="12">
        <v>42</v>
      </c>
      <c r="N25" s="13">
        <v>61.2</v>
      </c>
      <c r="O25" s="12">
        <v>106.6</v>
      </c>
      <c r="P25" s="13">
        <v>191</v>
      </c>
      <c r="Q25" s="34">
        <f t="shared" si="8"/>
        <v>9.7879455133422458E-2</v>
      </c>
      <c r="R25" s="12">
        <v>352.6</v>
      </c>
      <c r="S25" s="33">
        <f t="shared" si="9"/>
        <v>9.0346324293310895E-2</v>
      </c>
      <c r="T25" s="11">
        <v>339.8</v>
      </c>
      <c r="U25" s="12">
        <v>327</v>
      </c>
      <c r="V25" s="14">
        <v>314.2</v>
      </c>
      <c r="W25" s="12">
        <v>301.39999999999998</v>
      </c>
      <c r="X25" s="4" t="s">
        <v>1487</v>
      </c>
    </row>
    <row r="26" spans="1:24" ht="15" customHeight="1" x14ac:dyDescent="0.25">
      <c r="A26" s="1" t="s">
        <v>17</v>
      </c>
      <c r="B26" s="4" t="s">
        <v>25</v>
      </c>
      <c r="C26" s="19" t="s">
        <v>1505</v>
      </c>
      <c r="D26" s="3">
        <v>540</v>
      </c>
      <c r="E26" s="4">
        <v>10.620000000000005</v>
      </c>
      <c r="F26" s="81">
        <f t="shared" si="4"/>
        <v>1.9666666666666676E-2</v>
      </c>
      <c r="G26" s="4">
        <v>0.81299999999999994</v>
      </c>
      <c r="H26" s="4">
        <f t="shared" si="5"/>
        <v>3077.5399559999996</v>
      </c>
      <c r="I26" s="6">
        <v>6</v>
      </c>
      <c r="J26" s="32">
        <f t="shared" si="6"/>
        <v>0.56497175141242917</v>
      </c>
      <c r="K26" s="7">
        <v>24.32</v>
      </c>
      <c r="L26" s="33">
        <f t="shared" si="7"/>
        <v>0.25287730171715117</v>
      </c>
      <c r="M26" s="6">
        <v>39.68</v>
      </c>
      <c r="N26" s="8">
        <v>60.16</v>
      </c>
      <c r="O26" s="6">
        <v>107.52</v>
      </c>
      <c r="P26" s="8">
        <v>195.84</v>
      </c>
      <c r="Q26" s="34">
        <f t="shared" si="8"/>
        <v>0.12727048408790831</v>
      </c>
      <c r="R26" s="6">
        <v>302.08</v>
      </c>
      <c r="S26" s="33">
        <f t="shared" si="9"/>
        <v>9.8156321061262611E-2</v>
      </c>
      <c r="T26" s="8">
        <v>289.27999999999997</v>
      </c>
      <c r="U26" s="6">
        <v>276.48</v>
      </c>
      <c r="V26" s="9">
        <v>263.68</v>
      </c>
      <c r="W26" s="6">
        <v>250.88</v>
      </c>
      <c r="X26" s="4" t="s">
        <v>1488</v>
      </c>
    </row>
    <row r="27" spans="1:24" ht="15" customHeight="1" x14ac:dyDescent="0.25">
      <c r="A27" s="1" t="s">
        <v>17</v>
      </c>
      <c r="B27" s="4" t="s">
        <v>26</v>
      </c>
      <c r="C27" s="19" t="s">
        <v>1454</v>
      </c>
      <c r="D27" s="3">
        <v>460</v>
      </c>
      <c r="E27" s="4">
        <v>15.93</v>
      </c>
      <c r="F27" s="81">
        <f t="shared" si="4"/>
        <v>3.4630434782608695E-2</v>
      </c>
      <c r="G27" s="4">
        <v>1.05</v>
      </c>
      <c r="H27" s="4">
        <f t="shared" si="5"/>
        <v>3974.6826000000001</v>
      </c>
      <c r="I27" s="6">
        <v>6</v>
      </c>
      <c r="J27" s="32">
        <f t="shared" si="6"/>
        <v>0.37664783427495291</v>
      </c>
      <c r="K27" s="7">
        <v>24.32</v>
      </c>
      <c r="L27" s="33">
        <f t="shared" si="7"/>
        <v>0.19579928218670845</v>
      </c>
      <c r="M27" s="6">
        <v>41.53</v>
      </c>
      <c r="N27" s="7">
        <v>63.47</v>
      </c>
      <c r="O27" s="6">
        <v>113.87</v>
      </c>
      <c r="P27" s="7">
        <v>207.49</v>
      </c>
      <c r="Q27" s="34">
        <f t="shared" si="8"/>
        <v>0.10440582098303899</v>
      </c>
      <c r="R27" s="6">
        <v>359.08</v>
      </c>
      <c r="S27" s="33">
        <f t="shared" si="9"/>
        <v>9.0341804902861922E-2</v>
      </c>
      <c r="T27" s="7">
        <v>349.28</v>
      </c>
      <c r="U27" s="6">
        <v>339.48</v>
      </c>
      <c r="V27" s="9">
        <v>329.68</v>
      </c>
      <c r="W27" s="6">
        <v>319.45</v>
      </c>
      <c r="X27" s="4" t="s">
        <v>1489</v>
      </c>
    </row>
    <row r="28" spans="1:24" ht="15" customHeight="1" x14ac:dyDescent="0.25">
      <c r="A28" s="1" t="s">
        <v>17</v>
      </c>
      <c r="B28" s="4" t="s">
        <v>45</v>
      </c>
      <c r="C28" s="19" t="s">
        <v>894</v>
      </c>
      <c r="D28" s="4">
        <v>410</v>
      </c>
      <c r="E28" s="4">
        <v>14.420000000000002</v>
      </c>
      <c r="F28" s="81">
        <f t="shared" si="4"/>
        <v>3.5170731707317077E-2</v>
      </c>
      <c r="G28" s="4">
        <v>1.04</v>
      </c>
      <c r="H28" s="4">
        <f t="shared" si="5"/>
        <v>3936.8284800000001</v>
      </c>
      <c r="I28" s="6">
        <v>6</v>
      </c>
      <c r="J28" s="32">
        <f t="shared" si="6"/>
        <v>0.41608876560332864</v>
      </c>
      <c r="K28" s="11">
        <v>25</v>
      </c>
      <c r="L28" s="33">
        <f t="shared" si="7"/>
        <v>0.20320925944937279</v>
      </c>
      <c r="M28" s="12">
        <v>46.59</v>
      </c>
      <c r="N28" s="13">
        <v>70.39</v>
      </c>
      <c r="O28" s="12">
        <v>124.98</v>
      </c>
      <c r="P28" s="13">
        <v>227.75</v>
      </c>
      <c r="Q28" s="34">
        <f t="shared" si="8"/>
        <v>0.11570227209898665</v>
      </c>
      <c r="R28" s="12">
        <v>426.1</v>
      </c>
      <c r="S28" s="33">
        <f t="shared" si="9"/>
        <v>0.10823433181422219</v>
      </c>
      <c r="T28" s="11">
        <v>413.3</v>
      </c>
      <c r="U28" s="12">
        <v>400.5</v>
      </c>
      <c r="V28" s="14">
        <v>387.7</v>
      </c>
      <c r="W28" s="12">
        <v>374.9</v>
      </c>
      <c r="X28" s="4" t="s">
        <v>1490</v>
      </c>
    </row>
    <row r="29" spans="1:24" ht="15" customHeight="1" x14ac:dyDescent="0.25">
      <c r="A29" s="1" t="s">
        <v>17</v>
      </c>
      <c r="B29" s="4" t="s">
        <v>46</v>
      </c>
      <c r="C29" s="19" t="s">
        <v>905</v>
      </c>
      <c r="D29" s="4">
        <v>520</v>
      </c>
      <c r="E29" s="4">
        <v>16.020000000000003</v>
      </c>
      <c r="F29" s="81">
        <f t="shared" si="4"/>
        <v>3.0807692307692314E-2</v>
      </c>
      <c r="G29" s="4">
        <v>1.0429999999999999</v>
      </c>
      <c r="H29" s="4">
        <f t="shared" si="5"/>
        <v>3948.1847159999993</v>
      </c>
      <c r="I29" s="6">
        <v>6</v>
      </c>
      <c r="J29" s="32">
        <f t="shared" si="6"/>
        <v>0.37453183520599242</v>
      </c>
      <c r="K29" s="11">
        <v>21.95</v>
      </c>
      <c r="L29" s="33">
        <f t="shared" si="7"/>
        <v>0.17790454361305016</v>
      </c>
      <c r="M29" s="12">
        <v>40.5</v>
      </c>
      <c r="N29" s="13">
        <v>58.2</v>
      </c>
      <c r="O29" s="12">
        <v>100.61</v>
      </c>
      <c r="P29" s="13">
        <v>179.02</v>
      </c>
      <c r="Q29" s="34">
        <f t="shared" si="8"/>
        <v>9.0684713546720516E-2</v>
      </c>
      <c r="R29" s="12">
        <v>328.64</v>
      </c>
      <c r="S29" s="33">
        <f t="shared" si="9"/>
        <v>8.3238253435354223E-2</v>
      </c>
      <c r="T29" s="11">
        <v>315.83999999999997</v>
      </c>
      <c r="U29" s="12">
        <v>303.04000000000002</v>
      </c>
      <c r="V29" s="14">
        <v>290.24</v>
      </c>
      <c r="W29" s="12">
        <v>277.44</v>
      </c>
      <c r="X29" s="4" t="s">
        <v>1491</v>
      </c>
    </row>
    <row r="30" spans="1:24" ht="15" customHeight="1" x14ac:dyDescent="0.25">
      <c r="A30" s="1" t="s">
        <v>17</v>
      </c>
      <c r="B30" s="4" t="s">
        <v>47</v>
      </c>
      <c r="C30" s="19" t="s">
        <v>921</v>
      </c>
      <c r="D30" s="4">
        <v>345</v>
      </c>
      <c r="E30" s="4">
        <v>14.57</v>
      </c>
      <c r="F30" s="81">
        <f t="shared" si="4"/>
        <v>4.2231884057971014E-2</v>
      </c>
      <c r="G30" s="4">
        <v>1.034</v>
      </c>
      <c r="H30" s="4">
        <f t="shared" si="5"/>
        <v>3914.116008</v>
      </c>
      <c r="I30" s="6">
        <v>6</v>
      </c>
      <c r="J30" s="32">
        <f t="shared" si="6"/>
        <v>0.41180507892930679</v>
      </c>
      <c r="K30" s="11">
        <v>22.38</v>
      </c>
      <c r="L30" s="33">
        <f t="shared" si="7"/>
        <v>0.18296851665516603</v>
      </c>
      <c r="M30" s="12">
        <v>41.35</v>
      </c>
      <c r="N30" s="13">
        <v>59.91</v>
      </c>
      <c r="O30" s="12">
        <v>104.02</v>
      </c>
      <c r="P30" s="13">
        <v>185.83</v>
      </c>
      <c r="Q30" s="34">
        <f t="shared" si="8"/>
        <v>9.4953751815319218E-2</v>
      </c>
      <c r="R30" s="12">
        <v>342.26</v>
      </c>
      <c r="S30" s="33">
        <f t="shared" si="9"/>
        <v>8.7442477254240855E-2</v>
      </c>
      <c r="T30" s="11">
        <v>329.46</v>
      </c>
      <c r="U30" s="12">
        <v>316.66000000000003</v>
      </c>
      <c r="V30" s="14">
        <v>303.86</v>
      </c>
      <c r="W30" s="12">
        <v>291.06</v>
      </c>
      <c r="X30" s="4" t="s">
        <v>1492</v>
      </c>
    </row>
    <row r="31" spans="1:24" ht="15" customHeight="1" x14ac:dyDescent="0.25">
      <c r="A31" s="1" t="s">
        <v>22</v>
      </c>
      <c r="B31" s="4" t="s">
        <v>27</v>
      </c>
      <c r="C31" s="19" t="s">
        <v>956</v>
      </c>
      <c r="D31" s="3">
        <v>435</v>
      </c>
      <c r="E31" s="4">
        <v>11.469999999999999</v>
      </c>
      <c r="F31" s="81">
        <f t="shared" si="4"/>
        <v>2.636781609195402E-2</v>
      </c>
      <c r="G31" s="4">
        <v>0.81899999999999995</v>
      </c>
      <c r="H31" s="4">
        <f t="shared" si="5"/>
        <v>3100.2524279999998</v>
      </c>
      <c r="I31" s="6">
        <v>6</v>
      </c>
      <c r="J31" s="32">
        <f t="shared" si="6"/>
        <v>0.52310374891020062</v>
      </c>
      <c r="K31" s="7">
        <v>24.32</v>
      </c>
      <c r="L31" s="33">
        <f t="shared" si="7"/>
        <v>0.25102472075219034</v>
      </c>
      <c r="M31" s="6">
        <v>48.64</v>
      </c>
      <c r="N31" s="8">
        <v>78.08</v>
      </c>
      <c r="O31" s="6">
        <v>143.36000000000001</v>
      </c>
      <c r="P31" s="8">
        <v>267.52</v>
      </c>
      <c r="Q31" s="34">
        <f t="shared" si="8"/>
        <v>0.17257949551713084</v>
      </c>
      <c r="R31" s="6">
        <v>445.44</v>
      </c>
      <c r="S31" s="33">
        <f t="shared" si="9"/>
        <v>0.14367862306210893</v>
      </c>
      <c r="T31" s="8">
        <v>432.64</v>
      </c>
      <c r="U31" s="6">
        <v>419.84</v>
      </c>
      <c r="V31" s="9">
        <v>407.04</v>
      </c>
      <c r="W31" s="6">
        <v>394.24</v>
      </c>
      <c r="X31" s="4" t="s">
        <v>1493</v>
      </c>
    </row>
    <row r="32" spans="1:24" ht="15" customHeight="1" x14ac:dyDescent="0.25">
      <c r="A32" s="1" t="s">
        <v>17</v>
      </c>
      <c r="B32" s="4" t="s">
        <v>48</v>
      </c>
      <c r="C32" s="19" t="s">
        <v>988</v>
      </c>
      <c r="D32" s="4">
        <v>580</v>
      </c>
      <c r="E32" s="4">
        <v>13.25</v>
      </c>
      <c r="F32" s="81">
        <f t="shared" si="4"/>
        <v>2.2844827586206897E-2</v>
      </c>
      <c r="G32" s="4">
        <v>0.92700000000000005</v>
      </c>
      <c r="H32" s="4">
        <f t="shared" si="5"/>
        <v>3509.076924</v>
      </c>
      <c r="I32" s="6">
        <v>6</v>
      </c>
      <c r="J32" s="32">
        <f t="shared" si="6"/>
        <v>0.45283018867924529</v>
      </c>
      <c r="K32" s="11">
        <v>30.55</v>
      </c>
      <c r="L32" s="33">
        <f t="shared" si="7"/>
        <v>0.27859178387164935</v>
      </c>
      <c r="M32" s="12">
        <v>57.71</v>
      </c>
      <c r="N32" s="13">
        <v>92.62</v>
      </c>
      <c r="O32" s="12">
        <v>169.44</v>
      </c>
      <c r="P32" s="13">
        <v>316.68</v>
      </c>
      <c r="Q32" s="34">
        <f t="shared" si="8"/>
        <v>0.18049191104024939</v>
      </c>
      <c r="R32" s="12">
        <v>593.95000000000005</v>
      </c>
      <c r="S32" s="33">
        <f t="shared" si="9"/>
        <v>0.16926103726530906</v>
      </c>
      <c r="T32" s="11">
        <v>581.15</v>
      </c>
      <c r="U32" s="12">
        <v>568.35</v>
      </c>
      <c r="V32" s="14">
        <v>555.54999999999995</v>
      </c>
      <c r="W32" s="12">
        <v>542.75</v>
      </c>
      <c r="X32" s="4" t="s">
        <v>1494</v>
      </c>
    </row>
    <row r="33" spans="1:24" ht="15" customHeight="1" x14ac:dyDescent="0.25">
      <c r="A33" s="1" t="s">
        <v>17</v>
      </c>
      <c r="B33" s="4" t="s">
        <v>49</v>
      </c>
      <c r="C33" s="19" t="s">
        <v>994</v>
      </c>
      <c r="D33" s="4">
        <v>625</v>
      </c>
      <c r="E33" s="4">
        <v>11.81</v>
      </c>
      <c r="F33" s="81">
        <f t="shared" si="4"/>
        <v>1.8896E-2</v>
      </c>
      <c r="G33" s="4">
        <v>0.81699999999999995</v>
      </c>
      <c r="H33" s="4">
        <f t="shared" si="5"/>
        <v>3092.6816039999994</v>
      </c>
      <c r="I33" s="6">
        <v>6</v>
      </c>
      <c r="J33" s="32">
        <f t="shared" si="6"/>
        <v>0.5080440304826418</v>
      </c>
      <c r="K33" s="11">
        <v>22.7</v>
      </c>
      <c r="L33" s="33">
        <f t="shared" si="7"/>
        <v>0.23487707207249911</v>
      </c>
      <c r="M33" s="12">
        <v>42</v>
      </c>
      <c r="N33" s="13">
        <v>61.2</v>
      </c>
      <c r="O33" s="12">
        <v>106.6</v>
      </c>
      <c r="P33" s="13">
        <v>191</v>
      </c>
      <c r="Q33" s="34">
        <f t="shared" si="8"/>
        <v>0.12351740298966776</v>
      </c>
      <c r="R33" s="12">
        <v>352.6</v>
      </c>
      <c r="S33" s="33">
        <f t="shared" si="9"/>
        <v>0.11401108977527973</v>
      </c>
      <c r="T33" s="11">
        <v>339.8</v>
      </c>
      <c r="U33" s="12">
        <v>327</v>
      </c>
      <c r="V33" s="14">
        <v>314.2</v>
      </c>
      <c r="W33" s="12">
        <v>301.39999999999998</v>
      </c>
      <c r="X33" s="4" t="s">
        <v>1495</v>
      </c>
    </row>
    <row r="34" spans="1:24" ht="15" customHeight="1" x14ac:dyDescent="0.25">
      <c r="A34" s="1" t="s">
        <v>17</v>
      </c>
      <c r="B34" s="4" t="s">
        <v>50</v>
      </c>
      <c r="C34" s="19" t="s">
        <v>1057</v>
      </c>
      <c r="D34" s="4">
        <v>490</v>
      </c>
      <c r="E34" s="4">
        <v>13.300000000000004</v>
      </c>
      <c r="F34" s="81">
        <f t="shared" si="4"/>
        <v>2.7142857142857153E-2</v>
      </c>
      <c r="G34" s="4">
        <v>0.91900000000000004</v>
      </c>
      <c r="H34" s="4">
        <f t="shared" si="5"/>
        <v>3478.7936279999999</v>
      </c>
      <c r="I34" s="6">
        <v>6</v>
      </c>
      <c r="J34" s="32">
        <f t="shared" si="6"/>
        <v>0.45112781954887204</v>
      </c>
      <c r="K34" s="11">
        <v>21.76</v>
      </c>
      <c r="L34" s="33">
        <f t="shared" si="7"/>
        <v>0.20016134167760988</v>
      </c>
      <c r="M34" s="12">
        <v>40.130000000000003</v>
      </c>
      <c r="N34" s="13">
        <v>57.45</v>
      </c>
      <c r="O34" s="12">
        <v>99.1</v>
      </c>
      <c r="P34" s="13">
        <v>176</v>
      </c>
      <c r="Q34" s="34">
        <f t="shared" si="8"/>
        <v>0.1011845017671741</v>
      </c>
      <c r="R34" s="12">
        <v>322.60000000000002</v>
      </c>
      <c r="S34" s="33">
        <f t="shared" si="9"/>
        <v>9.273329622184763E-2</v>
      </c>
      <c r="T34" s="11">
        <v>309.8</v>
      </c>
      <c r="U34" s="12">
        <v>297</v>
      </c>
      <c r="V34" s="14">
        <v>284.2</v>
      </c>
      <c r="W34" s="12">
        <v>271.39999999999998</v>
      </c>
      <c r="X34" s="4" t="s">
        <v>1496</v>
      </c>
    </row>
    <row r="35" spans="1:24" ht="15" customHeight="1" x14ac:dyDescent="0.25">
      <c r="A35" s="1"/>
      <c r="B35" s="4" t="s">
        <v>51</v>
      </c>
      <c r="C35" s="19" t="s">
        <v>1101</v>
      </c>
      <c r="D35" s="4">
        <v>400</v>
      </c>
      <c r="E35" s="4">
        <v>14.469999999999999</v>
      </c>
      <c r="F35" s="81">
        <f t="shared" si="4"/>
        <v>3.6174999999999999E-2</v>
      </c>
      <c r="G35" s="4">
        <v>1.03</v>
      </c>
      <c r="H35" s="4">
        <f t="shared" si="5"/>
        <v>3898.9743599999997</v>
      </c>
      <c r="I35" s="6">
        <v>6</v>
      </c>
      <c r="J35" s="32">
        <f t="shared" si="6"/>
        <v>0.41465100207325506</v>
      </c>
      <c r="K35" s="11">
        <v>22.88</v>
      </c>
      <c r="L35" s="33">
        <f t="shared" si="7"/>
        <v>0.1877827172990181</v>
      </c>
      <c r="M35" s="12">
        <v>42.36</v>
      </c>
      <c r="N35" s="13">
        <v>61.92</v>
      </c>
      <c r="O35" s="12">
        <v>108.04</v>
      </c>
      <c r="P35" s="13">
        <v>193.88</v>
      </c>
      <c r="Q35" s="34">
        <f t="shared" si="8"/>
        <v>9.9451795317781991E-2</v>
      </c>
      <c r="R35" s="12">
        <v>358.36</v>
      </c>
      <c r="S35" s="33">
        <f t="shared" si="9"/>
        <v>9.1911350758408172E-2</v>
      </c>
      <c r="T35" s="11">
        <v>345.56</v>
      </c>
      <c r="U35" s="12">
        <v>332.76</v>
      </c>
      <c r="V35" s="14">
        <v>319.95999999999998</v>
      </c>
      <c r="W35" s="12">
        <v>319.95999999999998</v>
      </c>
      <c r="X35" s="4" t="s">
        <v>1497</v>
      </c>
    </row>
    <row r="36" spans="1:24" ht="15" customHeight="1" x14ac:dyDescent="0.25">
      <c r="A36" s="1" t="s">
        <v>17</v>
      </c>
      <c r="B36" s="4" t="s">
        <v>52</v>
      </c>
      <c r="C36" s="19" t="s">
        <v>1206</v>
      </c>
      <c r="D36" s="4">
        <v>405</v>
      </c>
      <c r="E36" s="4">
        <v>14.870000000000005</v>
      </c>
      <c r="F36" s="81">
        <f t="shared" si="4"/>
        <v>3.6716049382716061E-2</v>
      </c>
      <c r="G36" s="4">
        <v>1.034</v>
      </c>
      <c r="H36" s="4">
        <f t="shared" si="5"/>
        <v>3914.116008</v>
      </c>
      <c r="I36" s="6">
        <v>6</v>
      </c>
      <c r="J36" s="32">
        <f t="shared" si="6"/>
        <v>0.40349697377269655</v>
      </c>
      <c r="K36" s="11">
        <v>22.59</v>
      </c>
      <c r="L36" s="33">
        <f t="shared" si="7"/>
        <v>0.18468537941198396</v>
      </c>
      <c r="M36" s="12">
        <v>41.77</v>
      </c>
      <c r="N36" s="13">
        <v>60.75</v>
      </c>
      <c r="O36" s="12">
        <v>105.7</v>
      </c>
      <c r="P36" s="13">
        <v>189.19</v>
      </c>
      <c r="Q36" s="34">
        <f t="shared" si="8"/>
        <v>9.6670614572137131E-2</v>
      </c>
      <c r="R36" s="12">
        <v>348.99</v>
      </c>
      <c r="S36" s="33">
        <f t="shared" si="9"/>
        <v>8.9161894866351649E-2</v>
      </c>
      <c r="T36" s="11">
        <v>336.19</v>
      </c>
      <c r="U36" s="12">
        <v>323.39</v>
      </c>
      <c r="V36" s="14">
        <v>310.58999999999997</v>
      </c>
      <c r="W36" s="12">
        <v>297.79000000000002</v>
      </c>
      <c r="X36" s="4" t="s">
        <v>1498</v>
      </c>
    </row>
    <row r="37" spans="1:24" ht="15" customHeight="1" x14ac:dyDescent="0.25">
      <c r="A37" s="1" t="s">
        <v>17</v>
      </c>
      <c r="B37" s="4" t="s">
        <v>53</v>
      </c>
      <c r="C37" s="19" t="s">
        <v>1228</v>
      </c>
      <c r="D37" s="4">
        <v>460</v>
      </c>
      <c r="E37" s="4">
        <v>14.780000000000001</v>
      </c>
      <c r="F37" s="81">
        <f t="shared" si="4"/>
        <v>3.2130434782608699E-2</v>
      </c>
      <c r="G37" s="4">
        <v>0.99399999999999999</v>
      </c>
      <c r="H37" s="4">
        <f t="shared" si="5"/>
        <v>3762.6995279999996</v>
      </c>
      <c r="I37" s="6">
        <v>6</v>
      </c>
      <c r="J37" s="32">
        <f t="shared" si="6"/>
        <v>0.40595399188092013</v>
      </c>
      <c r="K37" s="11">
        <v>21.76</v>
      </c>
      <c r="L37" s="33">
        <f t="shared" si="7"/>
        <v>0.18505862475022483</v>
      </c>
      <c r="M37" s="12">
        <v>40.130000000000003</v>
      </c>
      <c r="N37" s="13">
        <v>57.45</v>
      </c>
      <c r="O37" s="12">
        <v>99.1</v>
      </c>
      <c r="P37" s="13">
        <v>176</v>
      </c>
      <c r="Q37" s="34">
        <f t="shared" si="8"/>
        <v>9.3549856261602629E-2</v>
      </c>
      <c r="R37" s="12">
        <v>334.6</v>
      </c>
      <c r="S37" s="33">
        <f t="shared" si="9"/>
        <v>8.8925516775943861E-2</v>
      </c>
      <c r="T37" s="11">
        <v>321.8</v>
      </c>
      <c r="U37" s="12">
        <v>309</v>
      </c>
      <c r="V37" s="14">
        <v>296.2</v>
      </c>
      <c r="W37" s="12">
        <v>283.39999999999998</v>
      </c>
      <c r="X37" s="4" t="s">
        <v>1499</v>
      </c>
    </row>
    <row r="38" spans="1:24" ht="15" customHeight="1" x14ac:dyDescent="0.25">
      <c r="A38" s="1" t="s">
        <v>17</v>
      </c>
      <c r="B38" s="4" t="s">
        <v>54</v>
      </c>
      <c r="C38" s="19" t="s">
        <v>1258</v>
      </c>
      <c r="D38" s="4">
        <v>530</v>
      </c>
      <c r="E38" s="4">
        <v>13.96</v>
      </c>
      <c r="F38" s="81">
        <f t="shared" si="4"/>
        <v>2.6339622641509436E-2</v>
      </c>
      <c r="G38" s="4">
        <v>0.95599999999999996</v>
      </c>
      <c r="H38" s="4">
        <f t="shared" si="5"/>
        <v>3618.8538719999997</v>
      </c>
      <c r="I38" s="6">
        <v>6</v>
      </c>
      <c r="J38" s="32">
        <f t="shared" si="6"/>
        <v>0.42979942693409739</v>
      </c>
      <c r="K38" s="11">
        <v>28.86</v>
      </c>
      <c r="L38" s="33">
        <f t="shared" si="7"/>
        <v>0.2551968199505128</v>
      </c>
      <c r="M38" s="12">
        <v>54.32</v>
      </c>
      <c r="N38" s="13">
        <v>85.84</v>
      </c>
      <c r="O38" s="12">
        <v>155.88</v>
      </c>
      <c r="P38" s="13">
        <v>289.56</v>
      </c>
      <c r="Q38" s="34">
        <f t="shared" si="8"/>
        <v>0.16002856718830233</v>
      </c>
      <c r="R38" s="12">
        <v>549.73</v>
      </c>
      <c r="S38" s="33">
        <f t="shared" si="9"/>
        <v>0.15190721135589419</v>
      </c>
      <c r="T38" s="11">
        <v>536.92999999999995</v>
      </c>
      <c r="U38" s="12">
        <v>524.13</v>
      </c>
      <c r="V38" s="14">
        <v>511.33</v>
      </c>
      <c r="W38" s="12">
        <v>498.53</v>
      </c>
      <c r="X38" s="4" t="s">
        <v>1500</v>
      </c>
    </row>
    <row r="39" spans="1:24" ht="15" customHeight="1" x14ac:dyDescent="0.25">
      <c r="A39" s="1" t="s">
        <v>17</v>
      </c>
      <c r="B39" s="4" t="s">
        <v>55</v>
      </c>
      <c r="C39" s="19" t="s">
        <v>1390</v>
      </c>
      <c r="D39" s="4">
        <v>480</v>
      </c>
      <c r="E39" s="4">
        <v>11.71</v>
      </c>
      <c r="F39" s="81">
        <f t="shared" si="4"/>
        <v>2.4395833333333335E-2</v>
      </c>
      <c r="G39" s="4">
        <v>0.81899999999999995</v>
      </c>
      <c r="H39" s="4">
        <f t="shared" si="5"/>
        <v>3100.2524279999998</v>
      </c>
      <c r="I39" s="6">
        <v>6</v>
      </c>
      <c r="J39" s="32">
        <f t="shared" si="6"/>
        <v>0.51238257899231421</v>
      </c>
      <c r="K39" s="11">
        <v>23.16</v>
      </c>
      <c r="L39" s="33">
        <f t="shared" si="7"/>
        <v>0.23905150216368126</v>
      </c>
      <c r="M39" s="12">
        <v>42.91</v>
      </c>
      <c r="N39" s="13">
        <v>63.03</v>
      </c>
      <c r="O39" s="12">
        <v>110.25</v>
      </c>
      <c r="P39" s="13">
        <v>198.3</v>
      </c>
      <c r="Q39" s="34">
        <f t="shared" si="8"/>
        <v>0.12792506713908139</v>
      </c>
      <c r="R39" s="12">
        <v>367.2</v>
      </c>
      <c r="S39" s="33">
        <f t="shared" si="9"/>
        <v>0.1184419683647773</v>
      </c>
      <c r="T39" s="11">
        <v>354.4</v>
      </c>
      <c r="U39" s="12">
        <v>341.6</v>
      </c>
      <c r="V39" s="14">
        <v>328.8</v>
      </c>
      <c r="W39" s="12">
        <v>316</v>
      </c>
      <c r="X39" s="4" t="s">
        <v>1501</v>
      </c>
    </row>
    <row r="40" spans="1:24" ht="15" customHeight="1" x14ac:dyDescent="0.25">
      <c r="A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4" ht="15" customHeight="1" x14ac:dyDescent="0.25">
      <c r="A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4" ht="15" customHeight="1" x14ac:dyDescent="0.25">
      <c r="A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4" ht="15" customHeight="1" x14ac:dyDescent="0.25">
      <c r="A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5" customHeight="1" x14ac:dyDescent="0.25">
      <c r="A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4" ht="15" customHeight="1" x14ac:dyDescent="0.25">
      <c r="A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4" ht="15" customHeight="1" x14ac:dyDescent="0.25">
      <c r="A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4" ht="15" customHeight="1" x14ac:dyDescent="0.25">
      <c r="A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4" ht="15" customHeight="1" x14ac:dyDescent="0.25">
      <c r="A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3:6" s="2" customFormat="1" ht="15" customHeight="1" x14ac:dyDescent="0.25">
      <c r="C49"/>
      <c r="F49" s="18"/>
    </row>
    <row r="50" spans="3:6" s="2" customFormat="1" ht="15" customHeight="1" x14ac:dyDescent="0.25">
      <c r="C50"/>
      <c r="F50" s="18"/>
    </row>
    <row r="51" spans="3:6" s="2" customFormat="1" ht="15" customHeight="1" x14ac:dyDescent="0.25">
      <c r="C51"/>
      <c r="F51" s="18"/>
    </row>
    <row r="52" spans="3:6" s="2" customFormat="1" ht="15" customHeight="1" x14ac:dyDescent="0.25">
      <c r="C52"/>
      <c r="F52" s="18"/>
    </row>
    <row r="53" spans="3:6" s="2" customFormat="1" ht="15" customHeight="1" x14ac:dyDescent="0.25">
      <c r="C53"/>
      <c r="F53" s="18"/>
    </row>
    <row r="54" spans="3:6" s="2" customFormat="1" ht="15" customHeight="1" x14ac:dyDescent="0.25">
      <c r="C54"/>
      <c r="F54" s="18"/>
    </row>
    <row r="55" spans="3:6" s="2" customFormat="1" ht="15" customHeight="1" x14ac:dyDescent="0.25">
      <c r="C55"/>
      <c r="F55" s="18"/>
    </row>
    <row r="56" spans="3:6" s="2" customFormat="1" ht="15" customHeight="1" x14ac:dyDescent="0.25">
      <c r="C56"/>
      <c r="F56" s="18"/>
    </row>
    <row r="57" spans="3:6" s="2" customFormat="1" ht="15" customHeight="1" x14ac:dyDescent="0.25">
      <c r="C57"/>
      <c r="F57" s="18"/>
    </row>
    <row r="58" spans="3:6" s="2" customFormat="1" ht="15" customHeight="1" x14ac:dyDescent="0.25">
      <c r="C58"/>
      <c r="F58" s="18"/>
    </row>
    <row r="59" spans="3:6" s="2" customFormat="1" ht="15" customHeight="1" x14ac:dyDescent="0.25">
      <c r="C59"/>
      <c r="F59" s="18"/>
    </row>
    <row r="60" spans="3:6" s="2" customFormat="1" ht="15" customHeight="1" x14ac:dyDescent="0.25">
      <c r="C60"/>
      <c r="F60" s="18"/>
    </row>
    <row r="61" spans="3:6" s="2" customFormat="1" ht="15" customHeight="1" x14ac:dyDescent="0.25">
      <c r="C61"/>
      <c r="F61" s="18"/>
    </row>
    <row r="62" spans="3:6" s="2" customFormat="1" ht="15" customHeight="1" x14ac:dyDescent="0.25">
      <c r="C62"/>
      <c r="F62" s="18"/>
    </row>
    <row r="63" spans="3:6" s="2" customFormat="1" ht="15" customHeight="1" x14ac:dyDescent="0.25">
      <c r="C63"/>
      <c r="F63" s="18"/>
    </row>
    <row r="64" spans="3:6" s="2" customFormat="1" ht="15" customHeight="1" x14ac:dyDescent="0.25">
      <c r="C64"/>
      <c r="F64" s="18"/>
    </row>
    <row r="65" spans="3:6" s="2" customFormat="1" ht="15" customHeight="1" x14ac:dyDescent="0.25">
      <c r="C65"/>
      <c r="F65" s="18"/>
    </row>
    <row r="66" spans="3:6" s="2" customFormat="1" ht="15" customHeight="1" x14ac:dyDescent="0.25">
      <c r="C66"/>
      <c r="F66" s="18"/>
    </row>
    <row r="67" spans="3:6" s="2" customFormat="1" ht="15" customHeight="1" x14ac:dyDescent="0.25">
      <c r="C67"/>
      <c r="F67" s="18"/>
    </row>
    <row r="68" spans="3:6" s="2" customFormat="1" ht="15" customHeight="1" x14ac:dyDescent="0.25">
      <c r="C68"/>
      <c r="F68" s="18"/>
    </row>
    <row r="69" spans="3:6" s="2" customFormat="1" ht="15" customHeight="1" x14ac:dyDescent="0.25">
      <c r="C69"/>
      <c r="F69" s="18"/>
    </row>
    <row r="70" spans="3:6" s="2" customFormat="1" ht="15" customHeight="1" x14ac:dyDescent="0.25">
      <c r="C70"/>
      <c r="F70" s="18"/>
    </row>
    <row r="71" spans="3:6" s="2" customFormat="1" ht="15" customHeight="1" x14ac:dyDescent="0.25">
      <c r="C71"/>
      <c r="F71" s="18"/>
    </row>
    <row r="72" spans="3:6" s="2" customFormat="1" ht="15" customHeight="1" x14ac:dyDescent="0.25">
      <c r="C72"/>
      <c r="F72" s="18"/>
    </row>
    <row r="73" spans="3:6" s="2" customFormat="1" ht="15" customHeight="1" x14ac:dyDescent="0.25">
      <c r="C73"/>
      <c r="F73" s="18"/>
    </row>
    <row r="74" spans="3:6" s="2" customFormat="1" ht="15" customHeight="1" x14ac:dyDescent="0.25">
      <c r="C74"/>
      <c r="F74" s="18"/>
    </row>
    <row r="75" spans="3:6" s="2" customFormat="1" ht="15" customHeight="1" x14ac:dyDescent="0.25">
      <c r="C75"/>
      <c r="F75" s="18"/>
    </row>
    <row r="76" spans="3:6" s="2" customFormat="1" ht="15" customHeight="1" x14ac:dyDescent="0.25">
      <c r="C76"/>
      <c r="F76" s="18"/>
    </row>
    <row r="77" spans="3:6" s="2" customFormat="1" ht="15" customHeight="1" x14ac:dyDescent="0.25">
      <c r="C77"/>
      <c r="F77" s="18"/>
    </row>
    <row r="78" spans="3:6" s="2" customFormat="1" ht="15" customHeight="1" x14ac:dyDescent="0.25">
      <c r="C78"/>
      <c r="F78" s="18"/>
    </row>
    <row r="79" spans="3:6" s="2" customFormat="1" ht="15" customHeight="1" x14ac:dyDescent="0.25">
      <c r="C79"/>
      <c r="F79" s="18"/>
    </row>
    <row r="80" spans="3:6" s="2" customFormat="1" ht="15" customHeight="1" x14ac:dyDescent="0.25">
      <c r="C80"/>
      <c r="F80" s="18"/>
    </row>
    <row r="81" spans="3:6" s="2" customFormat="1" ht="15" customHeight="1" x14ac:dyDescent="0.25">
      <c r="C81"/>
      <c r="F81" s="18"/>
    </row>
    <row r="82" spans="3:6" s="2" customFormat="1" ht="15" customHeight="1" x14ac:dyDescent="0.25">
      <c r="C82"/>
      <c r="F82" s="18"/>
    </row>
    <row r="83" spans="3:6" s="2" customFormat="1" ht="15" customHeight="1" x14ac:dyDescent="0.25">
      <c r="C83"/>
      <c r="F83" s="18"/>
    </row>
    <row r="84" spans="3:6" s="2" customFormat="1" ht="15" customHeight="1" x14ac:dyDescent="0.25">
      <c r="C84"/>
      <c r="F84" s="18"/>
    </row>
    <row r="85" spans="3:6" s="2" customFormat="1" ht="15" customHeight="1" x14ac:dyDescent="0.25">
      <c r="C85"/>
      <c r="F85" s="18"/>
    </row>
    <row r="86" spans="3:6" s="2" customFormat="1" ht="15" customHeight="1" x14ac:dyDescent="0.25">
      <c r="C86"/>
      <c r="F86" s="18"/>
    </row>
    <row r="87" spans="3:6" s="2" customFormat="1" ht="15" customHeight="1" x14ac:dyDescent="0.25">
      <c r="C87"/>
      <c r="F87" s="18"/>
    </row>
    <row r="88" spans="3:6" s="2" customFormat="1" ht="15" customHeight="1" x14ac:dyDescent="0.25">
      <c r="C88"/>
      <c r="F88" s="18"/>
    </row>
    <row r="89" spans="3:6" s="2" customFormat="1" ht="15" customHeight="1" x14ac:dyDescent="0.25">
      <c r="C89"/>
      <c r="F89" s="18"/>
    </row>
    <row r="90" spans="3:6" s="2" customFormat="1" ht="15" customHeight="1" x14ac:dyDescent="0.25">
      <c r="C90"/>
      <c r="F90" s="18"/>
    </row>
    <row r="91" spans="3:6" s="2" customFormat="1" ht="15" customHeight="1" x14ac:dyDescent="0.25">
      <c r="C91"/>
      <c r="F91" s="18"/>
    </row>
    <row r="92" spans="3:6" s="2" customFormat="1" ht="15" customHeight="1" x14ac:dyDescent="0.25">
      <c r="C92"/>
      <c r="F92" s="18"/>
    </row>
    <row r="93" spans="3:6" s="2" customFormat="1" ht="15" customHeight="1" x14ac:dyDescent="0.25">
      <c r="C93"/>
      <c r="F93" s="18"/>
    </row>
    <row r="94" spans="3:6" s="2" customFormat="1" ht="15" customHeight="1" x14ac:dyDescent="0.25">
      <c r="C94"/>
      <c r="F94" s="18"/>
    </row>
    <row r="95" spans="3:6" s="2" customFormat="1" ht="15" customHeight="1" x14ac:dyDescent="0.25">
      <c r="C95"/>
      <c r="F95" s="18"/>
    </row>
    <row r="96" spans="3:6" s="2" customFormat="1" ht="15" customHeight="1" x14ac:dyDescent="0.25">
      <c r="C96"/>
      <c r="F96" s="18"/>
    </row>
    <row r="97" spans="3:6" s="2" customFormat="1" ht="15" customHeight="1" x14ac:dyDescent="0.25">
      <c r="C97"/>
      <c r="F97" s="18"/>
    </row>
    <row r="98" spans="3:6" s="2" customFormat="1" ht="15" customHeight="1" x14ac:dyDescent="0.25">
      <c r="C98"/>
      <c r="F98" s="18"/>
    </row>
    <row r="99" spans="3:6" s="2" customFormat="1" ht="15" customHeight="1" x14ac:dyDescent="0.25">
      <c r="C99"/>
      <c r="F99" s="18"/>
    </row>
    <row r="100" spans="3:6" s="2" customFormat="1" ht="15" customHeight="1" x14ac:dyDescent="0.25">
      <c r="C100"/>
      <c r="F100" s="18"/>
    </row>
    <row r="101" spans="3:6" s="2" customFormat="1" ht="15" customHeight="1" x14ac:dyDescent="0.25">
      <c r="C101"/>
      <c r="F101" s="18"/>
    </row>
    <row r="102" spans="3:6" s="2" customFormat="1" ht="15" customHeight="1" x14ac:dyDescent="0.25">
      <c r="C102"/>
      <c r="F102" s="18"/>
    </row>
    <row r="103" spans="3:6" s="2" customFormat="1" ht="15" customHeight="1" x14ac:dyDescent="0.25">
      <c r="C103"/>
      <c r="F103" s="18"/>
    </row>
    <row r="104" spans="3:6" s="2" customFormat="1" ht="15" customHeight="1" x14ac:dyDescent="0.25">
      <c r="C104"/>
      <c r="F104" s="18"/>
    </row>
    <row r="105" spans="3:6" s="2" customFormat="1" ht="15" customHeight="1" x14ac:dyDescent="0.25">
      <c r="C105"/>
      <c r="F105" s="18"/>
    </row>
    <row r="106" spans="3:6" s="2" customFormat="1" ht="15" customHeight="1" x14ac:dyDescent="0.25">
      <c r="C106"/>
      <c r="F106" s="18"/>
    </row>
    <row r="107" spans="3:6" s="2" customFormat="1" ht="15" customHeight="1" x14ac:dyDescent="0.25">
      <c r="C107"/>
      <c r="F107" s="18"/>
    </row>
    <row r="108" spans="3:6" s="2" customFormat="1" ht="15" customHeight="1" x14ac:dyDescent="0.25">
      <c r="C108"/>
      <c r="F108" s="18"/>
    </row>
    <row r="109" spans="3:6" s="2" customFormat="1" ht="15" customHeight="1" x14ac:dyDescent="0.25">
      <c r="C109"/>
      <c r="F109" s="18"/>
    </row>
    <row r="110" spans="3:6" s="2" customFormat="1" ht="15" customHeight="1" x14ac:dyDescent="0.25">
      <c r="C110"/>
      <c r="F110" s="18"/>
    </row>
    <row r="111" spans="3:6" s="2" customFormat="1" ht="15" customHeight="1" x14ac:dyDescent="0.25">
      <c r="C111"/>
      <c r="F111" s="18"/>
    </row>
    <row r="112" spans="3:6" s="2" customFormat="1" ht="15" customHeight="1" x14ac:dyDescent="0.25">
      <c r="C112"/>
      <c r="F112" s="18"/>
    </row>
    <row r="113" spans="3:6" s="2" customFormat="1" ht="15" customHeight="1" x14ac:dyDescent="0.25">
      <c r="C113"/>
      <c r="F113" s="18"/>
    </row>
    <row r="114" spans="3:6" s="2" customFormat="1" ht="15" customHeight="1" x14ac:dyDescent="0.25">
      <c r="C114"/>
      <c r="F114" s="18"/>
    </row>
    <row r="115" spans="3:6" s="2" customFormat="1" ht="15" customHeight="1" x14ac:dyDescent="0.25">
      <c r="C115"/>
      <c r="F115" s="18"/>
    </row>
    <row r="116" spans="3:6" s="2" customFormat="1" ht="15" customHeight="1" x14ac:dyDescent="0.25">
      <c r="C116"/>
      <c r="F116" s="18"/>
    </row>
    <row r="117" spans="3:6" s="2" customFormat="1" ht="15" customHeight="1" x14ac:dyDescent="0.25">
      <c r="C117"/>
      <c r="F117" s="18"/>
    </row>
    <row r="118" spans="3:6" s="2" customFormat="1" ht="15" customHeight="1" x14ac:dyDescent="0.25">
      <c r="C118"/>
      <c r="F118" s="18"/>
    </row>
    <row r="119" spans="3:6" s="2" customFormat="1" ht="15" customHeight="1" x14ac:dyDescent="0.25">
      <c r="C119"/>
      <c r="F119" s="18"/>
    </row>
    <row r="120" spans="3:6" s="2" customFormat="1" ht="15" customHeight="1" x14ac:dyDescent="0.25">
      <c r="C120"/>
      <c r="F120" s="18"/>
    </row>
    <row r="121" spans="3:6" s="2" customFormat="1" ht="15" customHeight="1" x14ac:dyDescent="0.25">
      <c r="C121"/>
      <c r="F121" s="18"/>
    </row>
    <row r="122" spans="3:6" s="2" customFormat="1" ht="15" customHeight="1" x14ac:dyDescent="0.25">
      <c r="C122"/>
      <c r="F122" s="18"/>
    </row>
    <row r="123" spans="3:6" s="2" customFormat="1" ht="15" customHeight="1" x14ac:dyDescent="0.25">
      <c r="C123"/>
      <c r="F123" s="18"/>
    </row>
    <row r="124" spans="3:6" s="2" customFormat="1" ht="15" customHeight="1" x14ac:dyDescent="0.25">
      <c r="C124"/>
      <c r="F124" s="18"/>
    </row>
    <row r="125" spans="3:6" s="2" customFormat="1" ht="15" customHeight="1" x14ac:dyDescent="0.25">
      <c r="C125"/>
      <c r="F125" s="18"/>
    </row>
    <row r="126" spans="3:6" s="2" customFormat="1" ht="15" customHeight="1" x14ac:dyDescent="0.25">
      <c r="C126"/>
      <c r="F126" s="18"/>
    </row>
    <row r="127" spans="3:6" s="2" customFormat="1" ht="15" customHeight="1" x14ac:dyDescent="0.25">
      <c r="C127"/>
      <c r="F127" s="18"/>
    </row>
    <row r="128" spans="3:6" s="2" customFormat="1" ht="15" customHeight="1" x14ac:dyDescent="0.25">
      <c r="C128"/>
      <c r="F128" s="18"/>
    </row>
    <row r="129" spans="3:6" s="2" customFormat="1" ht="15" customHeight="1" x14ac:dyDescent="0.25">
      <c r="C129"/>
      <c r="F129" s="18"/>
    </row>
    <row r="130" spans="3:6" s="2" customFormat="1" ht="15" customHeight="1" x14ac:dyDescent="0.25">
      <c r="C130"/>
      <c r="F130" s="18"/>
    </row>
    <row r="131" spans="3:6" s="2" customFormat="1" ht="15" customHeight="1" x14ac:dyDescent="0.25">
      <c r="C131"/>
      <c r="F131" s="18"/>
    </row>
    <row r="132" spans="3:6" s="2" customFormat="1" ht="15" customHeight="1" x14ac:dyDescent="0.25">
      <c r="C132"/>
      <c r="F132" s="18"/>
    </row>
    <row r="133" spans="3:6" s="2" customFormat="1" ht="15" customHeight="1" x14ac:dyDescent="0.25">
      <c r="C133"/>
      <c r="F133" s="18"/>
    </row>
    <row r="134" spans="3:6" s="2" customFormat="1" ht="15" customHeight="1" x14ac:dyDescent="0.25">
      <c r="C134"/>
      <c r="F134" s="18"/>
    </row>
    <row r="135" spans="3:6" s="2" customFormat="1" ht="15" customHeight="1" x14ac:dyDescent="0.25">
      <c r="C135"/>
      <c r="F135" s="18"/>
    </row>
    <row r="136" spans="3:6" s="2" customFormat="1" ht="15" customHeight="1" x14ac:dyDescent="0.25">
      <c r="C136"/>
      <c r="F136" s="18"/>
    </row>
    <row r="137" spans="3:6" s="2" customFormat="1" ht="15" customHeight="1" x14ac:dyDescent="0.25">
      <c r="C137"/>
      <c r="F137" s="18"/>
    </row>
    <row r="138" spans="3:6" s="2" customFormat="1" ht="15" customHeight="1" x14ac:dyDescent="0.25">
      <c r="C138"/>
      <c r="F138" s="18"/>
    </row>
    <row r="139" spans="3:6" s="2" customFormat="1" ht="15" customHeight="1" x14ac:dyDescent="0.25">
      <c r="C139"/>
      <c r="F139" s="18"/>
    </row>
    <row r="140" spans="3:6" s="2" customFormat="1" ht="15" customHeight="1" x14ac:dyDescent="0.25">
      <c r="C140"/>
      <c r="F140" s="18"/>
    </row>
    <row r="141" spans="3:6" s="2" customFormat="1" ht="15" customHeight="1" x14ac:dyDescent="0.25">
      <c r="C141"/>
      <c r="F141" s="18"/>
    </row>
    <row r="142" spans="3:6" s="2" customFormat="1" ht="15" customHeight="1" x14ac:dyDescent="0.25">
      <c r="C142"/>
      <c r="F142" s="18"/>
    </row>
    <row r="143" spans="3:6" s="2" customFormat="1" ht="15" customHeight="1" x14ac:dyDescent="0.25">
      <c r="C143"/>
      <c r="F143" s="18"/>
    </row>
    <row r="144" spans="3:6" s="2" customFormat="1" ht="15" customHeight="1" x14ac:dyDescent="0.25">
      <c r="C144"/>
      <c r="F144" s="18"/>
    </row>
    <row r="145" spans="3:6" s="2" customFormat="1" ht="15" customHeight="1" x14ac:dyDescent="0.25">
      <c r="C145"/>
      <c r="F145" s="18"/>
    </row>
    <row r="146" spans="3:6" s="2" customFormat="1" ht="15" customHeight="1" x14ac:dyDescent="0.25">
      <c r="C146"/>
      <c r="F146" s="18"/>
    </row>
    <row r="147" spans="3:6" s="2" customFormat="1" ht="15" customHeight="1" x14ac:dyDescent="0.25">
      <c r="C147"/>
      <c r="F147" s="18"/>
    </row>
    <row r="148" spans="3:6" s="2" customFormat="1" ht="15" customHeight="1" x14ac:dyDescent="0.25">
      <c r="C148"/>
      <c r="F148" s="18"/>
    </row>
    <row r="149" spans="3:6" s="2" customFormat="1" ht="15" customHeight="1" x14ac:dyDescent="0.25">
      <c r="C149"/>
      <c r="F149" s="18"/>
    </row>
    <row r="150" spans="3:6" s="2" customFormat="1" ht="15" customHeight="1" x14ac:dyDescent="0.25">
      <c r="C150"/>
      <c r="F150" s="18"/>
    </row>
    <row r="151" spans="3:6" s="2" customFormat="1" ht="15" customHeight="1" x14ac:dyDescent="0.25">
      <c r="C151"/>
      <c r="F151" s="18"/>
    </row>
    <row r="152" spans="3:6" s="2" customFormat="1" ht="15" customHeight="1" x14ac:dyDescent="0.25">
      <c r="C152"/>
      <c r="F152" s="18"/>
    </row>
    <row r="153" spans="3:6" s="2" customFormat="1" ht="15" customHeight="1" x14ac:dyDescent="0.25">
      <c r="C153"/>
      <c r="F153" s="18"/>
    </row>
    <row r="154" spans="3:6" s="2" customFormat="1" ht="15" customHeight="1" x14ac:dyDescent="0.25">
      <c r="C154"/>
      <c r="F154" s="18"/>
    </row>
    <row r="155" spans="3:6" s="2" customFormat="1" ht="15" customHeight="1" x14ac:dyDescent="0.25">
      <c r="C155"/>
      <c r="F155" s="18"/>
    </row>
    <row r="156" spans="3:6" s="2" customFormat="1" ht="15" customHeight="1" x14ac:dyDescent="0.25">
      <c r="C156"/>
      <c r="F156" s="18"/>
    </row>
    <row r="157" spans="3:6" s="2" customFormat="1" ht="15" customHeight="1" x14ac:dyDescent="0.25">
      <c r="C157"/>
      <c r="F157" s="18"/>
    </row>
    <row r="158" spans="3:6" s="2" customFormat="1" ht="15" customHeight="1" x14ac:dyDescent="0.25">
      <c r="C158"/>
      <c r="F158" s="18"/>
    </row>
    <row r="159" spans="3:6" s="2" customFormat="1" ht="15" customHeight="1" x14ac:dyDescent="0.25">
      <c r="C159"/>
      <c r="F159" s="18"/>
    </row>
    <row r="160" spans="3:6" s="2" customFormat="1" ht="15" customHeight="1" x14ac:dyDescent="0.25">
      <c r="C160"/>
      <c r="F160" s="18"/>
    </row>
    <row r="161" spans="3:6" s="2" customFormat="1" ht="15" customHeight="1" x14ac:dyDescent="0.25">
      <c r="C161"/>
      <c r="F161" s="18"/>
    </row>
    <row r="162" spans="3:6" s="2" customFormat="1" ht="15" customHeight="1" x14ac:dyDescent="0.25">
      <c r="C162"/>
      <c r="F162" s="18"/>
    </row>
    <row r="163" spans="3:6" s="2" customFormat="1" ht="15" customHeight="1" x14ac:dyDescent="0.25">
      <c r="C163"/>
      <c r="F163" s="18"/>
    </row>
    <row r="164" spans="3:6" s="2" customFormat="1" ht="15" customHeight="1" x14ac:dyDescent="0.25">
      <c r="C164"/>
      <c r="F164" s="18"/>
    </row>
    <row r="165" spans="3:6" s="2" customFormat="1" ht="15" customHeight="1" x14ac:dyDescent="0.25">
      <c r="C165"/>
      <c r="F165" s="18"/>
    </row>
    <row r="166" spans="3:6" s="2" customFormat="1" ht="15" customHeight="1" x14ac:dyDescent="0.25">
      <c r="C166"/>
      <c r="F166" s="18"/>
    </row>
    <row r="167" spans="3:6" s="2" customFormat="1" ht="15" customHeight="1" x14ac:dyDescent="0.25">
      <c r="C167"/>
      <c r="F167" s="18"/>
    </row>
    <row r="168" spans="3:6" s="2" customFormat="1" ht="15" customHeight="1" x14ac:dyDescent="0.25">
      <c r="C168"/>
      <c r="F168" s="18"/>
    </row>
    <row r="169" spans="3:6" s="2" customFormat="1" ht="15" customHeight="1" x14ac:dyDescent="0.25">
      <c r="C169"/>
      <c r="F169" s="18"/>
    </row>
    <row r="170" spans="3:6" s="2" customFormat="1" ht="15" customHeight="1" x14ac:dyDescent="0.25">
      <c r="C170"/>
      <c r="F170" s="18"/>
    </row>
    <row r="171" spans="3:6" s="2" customFormat="1" ht="15" customHeight="1" x14ac:dyDescent="0.25">
      <c r="C171"/>
      <c r="F171" s="18"/>
    </row>
    <row r="172" spans="3:6" s="2" customFormat="1" ht="15" customHeight="1" x14ac:dyDescent="0.25">
      <c r="C172"/>
      <c r="F172" s="18"/>
    </row>
    <row r="173" spans="3:6" s="2" customFormat="1" ht="15" customHeight="1" x14ac:dyDescent="0.25">
      <c r="C173"/>
      <c r="F173" s="18"/>
    </row>
    <row r="174" spans="3:6" s="2" customFormat="1" ht="15" customHeight="1" x14ac:dyDescent="0.25">
      <c r="C174"/>
      <c r="F174" s="18"/>
    </row>
    <row r="175" spans="3:6" s="2" customFormat="1" ht="15" customHeight="1" x14ac:dyDescent="0.25">
      <c r="C175"/>
      <c r="F175" s="18"/>
    </row>
    <row r="176" spans="3:6" s="2" customFormat="1" ht="15" customHeight="1" x14ac:dyDescent="0.25">
      <c r="C176"/>
      <c r="F176" s="18"/>
    </row>
    <row r="177" spans="3:6" s="2" customFormat="1" ht="15" customHeight="1" x14ac:dyDescent="0.25">
      <c r="C177"/>
      <c r="F177" s="18"/>
    </row>
    <row r="178" spans="3:6" s="2" customFormat="1" ht="15" customHeight="1" x14ac:dyDescent="0.25">
      <c r="C178"/>
      <c r="F178" s="18"/>
    </row>
    <row r="179" spans="3:6" s="2" customFormat="1" ht="15" customHeight="1" x14ac:dyDescent="0.25">
      <c r="C179"/>
      <c r="F179" s="18"/>
    </row>
    <row r="180" spans="3:6" s="2" customFormat="1" ht="15" customHeight="1" x14ac:dyDescent="0.25">
      <c r="C180"/>
      <c r="F180" s="18"/>
    </row>
    <row r="181" spans="3:6" s="2" customFormat="1" ht="15" customHeight="1" x14ac:dyDescent="0.25">
      <c r="C181"/>
      <c r="F181" s="18"/>
    </row>
    <row r="182" spans="3:6" s="2" customFormat="1" ht="15" customHeight="1" x14ac:dyDescent="0.25">
      <c r="C182"/>
      <c r="F182" s="18"/>
    </row>
    <row r="183" spans="3:6" s="2" customFormat="1" ht="15" customHeight="1" x14ac:dyDescent="0.25">
      <c r="C183"/>
      <c r="F183" s="18"/>
    </row>
    <row r="184" spans="3:6" s="2" customFormat="1" ht="15" customHeight="1" x14ac:dyDescent="0.25">
      <c r="C184"/>
      <c r="F184" s="18"/>
    </row>
    <row r="185" spans="3:6" s="2" customFormat="1" ht="15" customHeight="1" x14ac:dyDescent="0.25">
      <c r="C185"/>
      <c r="F185" s="18"/>
    </row>
    <row r="186" spans="3:6" s="2" customFormat="1" ht="15" customHeight="1" x14ac:dyDescent="0.25">
      <c r="C186"/>
      <c r="F186" s="18"/>
    </row>
    <row r="187" spans="3:6" s="2" customFormat="1" ht="15" customHeight="1" x14ac:dyDescent="0.25">
      <c r="C187"/>
      <c r="F187" s="18"/>
    </row>
    <row r="188" spans="3:6" s="2" customFormat="1" ht="15" customHeight="1" x14ac:dyDescent="0.25">
      <c r="C188"/>
      <c r="F188" s="18"/>
    </row>
    <row r="189" spans="3:6" s="2" customFormat="1" ht="15" customHeight="1" x14ac:dyDescent="0.25">
      <c r="C189"/>
      <c r="F189" s="18"/>
    </row>
    <row r="190" spans="3:6" s="2" customFormat="1" ht="15" customHeight="1" x14ac:dyDescent="0.25">
      <c r="C190"/>
      <c r="F190" s="18"/>
    </row>
    <row r="191" spans="3:6" s="2" customFormat="1" ht="15" customHeight="1" x14ac:dyDescent="0.25">
      <c r="C191"/>
      <c r="F191" s="18"/>
    </row>
    <row r="192" spans="3:6" s="2" customFormat="1" ht="15" customHeight="1" x14ac:dyDescent="0.25">
      <c r="C192"/>
      <c r="F192" s="18"/>
    </row>
    <row r="193" spans="3:6" s="2" customFormat="1" ht="15" customHeight="1" x14ac:dyDescent="0.25">
      <c r="C193"/>
      <c r="F193" s="18"/>
    </row>
    <row r="194" spans="3:6" s="2" customFormat="1" ht="15" customHeight="1" x14ac:dyDescent="0.25">
      <c r="C194"/>
      <c r="F194" s="18"/>
    </row>
    <row r="195" spans="3:6" s="2" customFormat="1" ht="15" customHeight="1" x14ac:dyDescent="0.25">
      <c r="C195"/>
      <c r="F195" s="18"/>
    </row>
    <row r="196" spans="3:6" s="2" customFormat="1" ht="15" customHeight="1" x14ac:dyDescent="0.25">
      <c r="C196"/>
      <c r="F196" s="18"/>
    </row>
    <row r="197" spans="3:6" s="2" customFormat="1" ht="15" customHeight="1" x14ac:dyDescent="0.25">
      <c r="C197"/>
      <c r="F197" s="18"/>
    </row>
    <row r="198" spans="3:6" s="2" customFormat="1" ht="15" customHeight="1" x14ac:dyDescent="0.25">
      <c r="C198"/>
      <c r="F198" s="18"/>
    </row>
    <row r="199" spans="3:6" s="2" customFormat="1" ht="15" customHeight="1" x14ac:dyDescent="0.25">
      <c r="C199"/>
      <c r="F199" s="18"/>
    </row>
    <row r="200" spans="3:6" s="2" customFormat="1" ht="15" customHeight="1" x14ac:dyDescent="0.25">
      <c r="C200"/>
      <c r="F200" s="18"/>
    </row>
    <row r="201" spans="3:6" s="2" customFormat="1" ht="15" customHeight="1" x14ac:dyDescent="0.25">
      <c r="C201"/>
      <c r="F201" s="18"/>
    </row>
    <row r="202" spans="3:6" s="2" customFormat="1" ht="15" customHeight="1" x14ac:dyDescent="0.25">
      <c r="C202"/>
      <c r="F202" s="18"/>
    </row>
    <row r="203" spans="3:6" s="2" customFormat="1" ht="15" customHeight="1" x14ac:dyDescent="0.25">
      <c r="C203"/>
      <c r="F203" s="18"/>
    </row>
    <row r="204" spans="3:6" s="2" customFormat="1" ht="15" customHeight="1" x14ac:dyDescent="0.25">
      <c r="C204"/>
      <c r="F204" s="18"/>
    </row>
    <row r="205" spans="3:6" s="2" customFormat="1" ht="15" customHeight="1" x14ac:dyDescent="0.25">
      <c r="C205"/>
      <c r="F205" s="18"/>
    </row>
    <row r="206" spans="3:6" s="2" customFormat="1" ht="15" customHeight="1" x14ac:dyDescent="0.25">
      <c r="C206"/>
      <c r="F206" s="18"/>
    </row>
    <row r="207" spans="3:6" s="2" customFormat="1" ht="15" customHeight="1" x14ac:dyDescent="0.25">
      <c r="C207"/>
      <c r="F207" s="18"/>
    </row>
    <row r="208" spans="3:6" s="2" customFormat="1" ht="15" customHeight="1" x14ac:dyDescent="0.25">
      <c r="C208"/>
      <c r="F208" s="18"/>
    </row>
    <row r="209" spans="3:6" s="2" customFormat="1" ht="15" customHeight="1" x14ac:dyDescent="0.25">
      <c r="C209"/>
      <c r="F209" s="18"/>
    </row>
    <row r="210" spans="3:6" s="2" customFormat="1" ht="15" customHeight="1" x14ac:dyDescent="0.25">
      <c r="C210"/>
      <c r="F210" s="18"/>
    </row>
    <row r="211" spans="3:6" s="2" customFormat="1" ht="15" customHeight="1" x14ac:dyDescent="0.25">
      <c r="C211"/>
      <c r="F211" s="18"/>
    </row>
    <row r="212" spans="3:6" s="2" customFormat="1" ht="15" customHeight="1" x14ac:dyDescent="0.25">
      <c r="C212"/>
      <c r="F212" s="18"/>
    </row>
    <row r="213" spans="3:6" s="2" customFormat="1" ht="15" customHeight="1" x14ac:dyDescent="0.25">
      <c r="C213"/>
      <c r="F213" s="18"/>
    </row>
    <row r="214" spans="3:6" s="2" customFormat="1" ht="15" customHeight="1" x14ac:dyDescent="0.25">
      <c r="C214"/>
      <c r="F214" s="18"/>
    </row>
    <row r="215" spans="3:6" s="2" customFormat="1" ht="15" customHeight="1" x14ac:dyDescent="0.25">
      <c r="C215"/>
      <c r="F215" s="18"/>
    </row>
    <row r="216" spans="3:6" s="2" customFormat="1" ht="15" customHeight="1" x14ac:dyDescent="0.25">
      <c r="C216"/>
      <c r="F216" s="18"/>
    </row>
    <row r="217" spans="3:6" s="2" customFormat="1" ht="15" customHeight="1" x14ac:dyDescent="0.25">
      <c r="C217"/>
      <c r="F217" s="18"/>
    </row>
    <row r="218" spans="3:6" s="2" customFormat="1" ht="15" customHeight="1" x14ac:dyDescent="0.25">
      <c r="C218"/>
      <c r="F218" s="18"/>
    </row>
    <row r="219" spans="3:6" s="2" customFormat="1" ht="15" customHeight="1" x14ac:dyDescent="0.25">
      <c r="C219"/>
      <c r="F219" s="18"/>
    </row>
    <row r="220" spans="3:6" s="2" customFormat="1" ht="15" customHeight="1" x14ac:dyDescent="0.25">
      <c r="C220"/>
      <c r="F220" s="18"/>
    </row>
    <row r="221" spans="3:6" s="2" customFormat="1" ht="15" customHeight="1" x14ac:dyDescent="0.25">
      <c r="C221"/>
      <c r="F221" s="18"/>
    </row>
    <row r="222" spans="3:6" s="2" customFormat="1" ht="15" customHeight="1" x14ac:dyDescent="0.25">
      <c r="C222"/>
      <c r="F222" s="18"/>
    </row>
    <row r="223" spans="3:6" s="2" customFormat="1" ht="15" customHeight="1" x14ac:dyDescent="0.25">
      <c r="C223"/>
      <c r="F223" s="18"/>
    </row>
    <row r="224" spans="3:6" s="2" customFormat="1" ht="15" customHeight="1" x14ac:dyDescent="0.25">
      <c r="C224"/>
      <c r="F224" s="18"/>
    </row>
    <row r="225" spans="3:6" s="2" customFormat="1" ht="15" customHeight="1" x14ac:dyDescent="0.25">
      <c r="C225"/>
      <c r="F225" s="18"/>
    </row>
    <row r="226" spans="3:6" s="2" customFormat="1" ht="15" customHeight="1" x14ac:dyDescent="0.25">
      <c r="C226"/>
      <c r="F226" s="18"/>
    </row>
    <row r="227" spans="3:6" s="2" customFormat="1" ht="15" customHeight="1" x14ac:dyDescent="0.25">
      <c r="C227"/>
      <c r="F227" s="18"/>
    </row>
    <row r="228" spans="3:6" s="2" customFormat="1" ht="15" customHeight="1" x14ac:dyDescent="0.25">
      <c r="C228"/>
      <c r="F228" s="18"/>
    </row>
    <row r="229" spans="3:6" s="2" customFormat="1" ht="15" customHeight="1" x14ac:dyDescent="0.25">
      <c r="C229"/>
      <c r="F229" s="18"/>
    </row>
    <row r="230" spans="3:6" s="2" customFormat="1" ht="15" customHeight="1" x14ac:dyDescent="0.25">
      <c r="C230"/>
      <c r="F230" s="18"/>
    </row>
    <row r="231" spans="3:6" s="2" customFormat="1" ht="15" customHeight="1" x14ac:dyDescent="0.25">
      <c r="C231"/>
      <c r="F231" s="18"/>
    </row>
    <row r="232" spans="3:6" s="2" customFormat="1" ht="15" customHeight="1" x14ac:dyDescent="0.25">
      <c r="C232"/>
      <c r="F232" s="18"/>
    </row>
    <row r="233" spans="3:6" s="2" customFormat="1" ht="15" customHeight="1" x14ac:dyDescent="0.25">
      <c r="C233"/>
      <c r="F233" s="18"/>
    </row>
    <row r="234" spans="3:6" s="2" customFormat="1" ht="15" customHeight="1" x14ac:dyDescent="0.25">
      <c r="C234"/>
      <c r="F234" s="18"/>
    </row>
    <row r="235" spans="3:6" s="2" customFormat="1" ht="15" customHeight="1" x14ac:dyDescent="0.25">
      <c r="C235"/>
      <c r="F235" s="18"/>
    </row>
    <row r="236" spans="3:6" s="2" customFormat="1" ht="15" customHeight="1" x14ac:dyDescent="0.25">
      <c r="C236"/>
      <c r="F236" s="18"/>
    </row>
    <row r="237" spans="3:6" s="2" customFormat="1" ht="15" customHeight="1" x14ac:dyDescent="0.25">
      <c r="C237"/>
      <c r="F237" s="18"/>
    </row>
    <row r="238" spans="3:6" s="2" customFormat="1" ht="15" customHeight="1" x14ac:dyDescent="0.25">
      <c r="C238"/>
      <c r="F238" s="18"/>
    </row>
    <row r="239" spans="3:6" s="2" customFormat="1" ht="15" customHeight="1" x14ac:dyDescent="0.25">
      <c r="C239"/>
      <c r="F239" s="18"/>
    </row>
    <row r="240" spans="3:6" s="2" customFormat="1" ht="15" customHeight="1" x14ac:dyDescent="0.25">
      <c r="C240"/>
      <c r="F240" s="18"/>
    </row>
    <row r="241" spans="3:6" s="2" customFormat="1" ht="15" customHeight="1" x14ac:dyDescent="0.25">
      <c r="C241"/>
      <c r="F241" s="18"/>
    </row>
    <row r="242" spans="3:6" s="2" customFormat="1" ht="15" customHeight="1" x14ac:dyDescent="0.25">
      <c r="C242"/>
      <c r="F242" s="18"/>
    </row>
    <row r="243" spans="3:6" s="2" customFormat="1" ht="15" customHeight="1" x14ac:dyDescent="0.25">
      <c r="C243"/>
      <c r="F243" s="18"/>
    </row>
    <row r="244" spans="3:6" s="2" customFormat="1" ht="15" customHeight="1" x14ac:dyDescent="0.25">
      <c r="C244"/>
      <c r="F244" s="18"/>
    </row>
    <row r="245" spans="3:6" s="2" customFormat="1" ht="15" customHeight="1" x14ac:dyDescent="0.25">
      <c r="C245"/>
      <c r="F245" s="18"/>
    </row>
    <row r="246" spans="3:6" s="2" customFormat="1" ht="15" customHeight="1" x14ac:dyDescent="0.25">
      <c r="C246"/>
      <c r="F246" s="18"/>
    </row>
    <row r="247" spans="3:6" s="2" customFormat="1" ht="15" customHeight="1" x14ac:dyDescent="0.25">
      <c r="C247"/>
      <c r="F247" s="18"/>
    </row>
    <row r="248" spans="3:6" s="2" customFormat="1" ht="15" customHeight="1" x14ac:dyDescent="0.25">
      <c r="C248"/>
      <c r="F248" s="18"/>
    </row>
    <row r="249" spans="3:6" s="2" customFormat="1" ht="15" customHeight="1" x14ac:dyDescent="0.25">
      <c r="C249"/>
      <c r="F249" s="18"/>
    </row>
    <row r="250" spans="3:6" s="2" customFormat="1" ht="15" customHeight="1" x14ac:dyDescent="0.25">
      <c r="C250"/>
      <c r="F250" s="18"/>
    </row>
    <row r="251" spans="3:6" s="2" customFormat="1" ht="15" customHeight="1" x14ac:dyDescent="0.25">
      <c r="C251"/>
      <c r="F251" s="18"/>
    </row>
    <row r="252" spans="3:6" s="2" customFormat="1" ht="15" customHeight="1" x14ac:dyDescent="0.25">
      <c r="C252"/>
      <c r="F252" s="18"/>
    </row>
    <row r="253" spans="3:6" s="2" customFormat="1" ht="15" customHeight="1" x14ac:dyDescent="0.25">
      <c r="C253"/>
      <c r="F253" s="18"/>
    </row>
    <row r="254" spans="3:6" s="2" customFormat="1" ht="15" customHeight="1" x14ac:dyDescent="0.25">
      <c r="C254"/>
      <c r="F254" s="18"/>
    </row>
    <row r="255" spans="3:6" s="2" customFormat="1" ht="15" customHeight="1" x14ac:dyDescent="0.25">
      <c r="C255"/>
      <c r="F255" s="18"/>
    </row>
    <row r="256" spans="3:6" s="2" customFormat="1" ht="15" customHeight="1" x14ac:dyDescent="0.25">
      <c r="C256"/>
      <c r="F256" s="18"/>
    </row>
    <row r="257" spans="3:6" s="2" customFormat="1" ht="15" customHeight="1" x14ac:dyDescent="0.25">
      <c r="C257"/>
      <c r="F257" s="18"/>
    </row>
    <row r="258" spans="3:6" s="2" customFormat="1" ht="15" customHeight="1" x14ac:dyDescent="0.25">
      <c r="C258"/>
      <c r="F258" s="18"/>
    </row>
    <row r="259" spans="3:6" s="2" customFormat="1" ht="15" customHeight="1" x14ac:dyDescent="0.25">
      <c r="C259"/>
      <c r="F259" s="18"/>
    </row>
    <row r="260" spans="3:6" s="2" customFormat="1" ht="15" customHeight="1" x14ac:dyDescent="0.25">
      <c r="C260"/>
      <c r="F260" s="18"/>
    </row>
    <row r="261" spans="3:6" s="2" customFormat="1" ht="15" customHeight="1" x14ac:dyDescent="0.25">
      <c r="C261"/>
      <c r="F261" s="18"/>
    </row>
    <row r="262" spans="3:6" s="2" customFormat="1" ht="15" customHeight="1" x14ac:dyDescent="0.25">
      <c r="C262"/>
      <c r="F262" s="18"/>
    </row>
    <row r="263" spans="3:6" s="2" customFormat="1" ht="15" customHeight="1" x14ac:dyDescent="0.25">
      <c r="C263"/>
      <c r="F263" s="18"/>
    </row>
    <row r="264" spans="3:6" s="2" customFormat="1" ht="15" customHeight="1" x14ac:dyDescent="0.25">
      <c r="C264"/>
      <c r="F264" s="18"/>
    </row>
    <row r="265" spans="3:6" s="2" customFormat="1" ht="15" customHeight="1" x14ac:dyDescent="0.25">
      <c r="C265"/>
      <c r="F265" s="18"/>
    </row>
    <row r="266" spans="3:6" s="2" customFormat="1" ht="15" customHeight="1" x14ac:dyDescent="0.25">
      <c r="C266"/>
      <c r="F266" s="18"/>
    </row>
    <row r="267" spans="3:6" s="2" customFormat="1" ht="15" customHeight="1" x14ac:dyDescent="0.25">
      <c r="C267"/>
      <c r="F267" s="18"/>
    </row>
    <row r="268" spans="3:6" s="2" customFormat="1" ht="15" customHeight="1" x14ac:dyDescent="0.25">
      <c r="C268"/>
      <c r="F268" s="18"/>
    </row>
    <row r="269" spans="3:6" s="2" customFormat="1" ht="15" customHeight="1" x14ac:dyDescent="0.25">
      <c r="C269"/>
      <c r="F269" s="18"/>
    </row>
    <row r="270" spans="3:6" s="2" customFormat="1" ht="15" customHeight="1" x14ac:dyDescent="0.25">
      <c r="C270"/>
      <c r="F270" s="18"/>
    </row>
    <row r="271" spans="3:6" s="2" customFormat="1" ht="15" customHeight="1" x14ac:dyDescent="0.25">
      <c r="C271"/>
      <c r="F271" s="18"/>
    </row>
    <row r="272" spans="3:6" s="2" customFormat="1" ht="15" customHeight="1" x14ac:dyDescent="0.25">
      <c r="C272"/>
      <c r="F272" s="18"/>
    </row>
    <row r="273" spans="3:6" s="2" customFormat="1" ht="15" customHeight="1" x14ac:dyDescent="0.25">
      <c r="C273"/>
      <c r="F273" s="18"/>
    </row>
    <row r="274" spans="3:6" s="2" customFormat="1" ht="15" customHeight="1" x14ac:dyDescent="0.25">
      <c r="C274"/>
      <c r="F274" s="18"/>
    </row>
    <row r="275" spans="3:6" s="2" customFormat="1" ht="15" customHeight="1" x14ac:dyDescent="0.25">
      <c r="C275"/>
      <c r="F275" s="18"/>
    </row>
    <row r="276" spans="3:6" s="2" customFormat="1" ht="15" customHeight="1" x14ac:dyDescent="0.25">
      <c r="C276"/>
      <c r="F276" s="18"/>
    </row>
    <row r="277" spans="3:6" s="2" customFormat="1" ht="15" customHeight="1" x14ac:dyDescent="0.25">
      <c r="C277"/>
      <c r="F277" s="18"/>
    </row>
    <row r="278" spans="3:6" s="2" customFormat="1" ht="15" customHeight="1" x14ac:dyDescent="0.25">
      <c r="C278"/>
      <c r="F278" s="18"/>
    </row>
    <row r="279" spans="3:6" s="2" customFormat="1" ht="15" customHeight="1" x14ac:dyDescent="0.25">
      <c r="C279"/>
      <c r="F279" s="18"/>
    </row>
    <row r="280" spans="3:6" s="2" customFormat="1" ht="15" customHeight="1" x14ac:dyDescent="0.25">
      <c r="C280"/>
      <c r="F280" s="18"/>
    </row>
    <row r="281" spans="3:6" s="2" customFormat="1" ht="15" customHeight="1" x14ac:dyDescent="0.25">
      <c r="C281"/>
      <c r="F281" s="18"/>
    </row>
    <row r="282" spans="3:6" s="2" customFormat="1" ht="15" customHeight="1" x14ac:dyDescent="0.25">
      <c r="C282"/>
      <c r="F282" s="18"/>
    </row>
    <row r="283" spans="3:6" s="2" customFormat="1" ht="15" customHeight="1" x14ac:dyDescent="0.25">
      <c r="C283"/>
      <c r="F283" s="18"/>
    </row>
    <row r="284" spans="3:6" s="2" customFormat="1" ht="15" customHeight="1" x14ac:dyDescent="0.25">
      <c r="C284"/>
      <c r="F284" s="18"/>
    </row>
    <row r="285" spans="3:6" s="2" customFormat="1" ht="15" customHeight="1" x14ac:dyDescent="0.25">
      <c r="C285"/>
      <c r="F285" s="18"/>
    </row>
    <row r="286" spans="3:6" s="2" customFormat="1" ht="15" customHeight="1" x14ac:dyDescent="0.25">
      <c r="C286"/>
      <c r="F286" s="18"/>
    </row>
    <row r="287" spans="3:6" s="2" customFormat="1" ht="15" customHeight="1" x14ac:dyDescent="0.25">
      <c r="C287"/>
      <c r="F287" s="18"/>
    </row>
    <row r="288" spans="3:6" s="2" customFormat="1" ht="15" customHeight="1" x14ac:dyDescent="0.25">
      <c r="C288"/>
      <c r="F288" s="18"/>
    </row>
    <row r="289" spans="3:6" s="2" customFormat="1" ht="15" customHeight="1" x14ac:dyDescent="0.25">
      <c r="C289"/>
      <c r="F289" s="18"/>
    </row>
    <row r="290" spans="3:6" s="2" customFormat="1" ht="15" customHeight="1" x14ac:dyDescent="0.25">
      <c r="C290"/>
      <c r="F290" s="18"/>
    </row>
    <row r="291" spans="3:6" s="2" customFormat="1" ht="15" customHeight="1" x14ac:dyDescent="0.25">
      <c r="C291"/>
      <c r="F291" s="18"/>
    </row>
    <row r="292" spans="3:6" s="2" customFormat="1" ht="15" customHeight="1" x14ac:dyDescent="0.25">
      <c r="C292"/>
      <c r="F292" s="18"/>
    </row>
    <row r="293" spans="3:6" s="2" customFormat="1" ht="15" customHeight="1" x14ac:dyDescent="0.25">
      <c r="C293"/>
      <c r="F293" s="18"/>
    </row>
    <row r="294" spans="3:6" s="2" customFormat="1" ht="15" customHeight="1" x14ac:dyDescent="0.25">
      <c r="C294"/>
      <c r="F294" s="18"/>
    </row>
    <row r="295" spans="3:6" s="2" customFormat="1" ht="15" customHeight="1" x14ac:dyDescent="0.25">
      <c r="C295"/>
      <c r="F295" s="18"/>
    </row>
    <row r="296" spans="3:6" s="2" customFormat="1" ht="15" customHeight="1" x14ac:dyDescent="0.25">
      <c r="C296"/>
      <c r="F296" s="18"/>
    </row>
    <row r="297" spans="3:6" s="2" customFormat="1" ht="15" customHeight="1" x14ac:dyDescent="0.25">
      <c r="C297"/>
      <c r="F297" s="18"/>
    </row>
    <row r="298" spans="3:6" s="2" customFormat="1" ht="15" customHeight="1" x14ac:dyDescent="0.25">
      <c r="C298"/>
      <c r="F298" s="18"/>
    </row>
    <row r="299" spans="3:6" s="2" customFormat="1" ht="15" customHeight="1" x14ac:dyDescent="0.25">
      <c r="C299"/>
      <c r="F299" s="18"/>
    </row>
    <row r="300" spans="3:6" s="2" customFormat="1" ht="15" customHeight="1" x14ac:dyDescent="0.25">
      <c r="C300"/>
      <c r="F300" s="18"/>
    </row>
    <row r="301" spans="3:6" s="2" customFormat="1" ht="15" customHeight="1" x14ac:dyDescent="0.25">
      <c r="C301"/>
      <c r="F301" s="18"/>
    </row>
    <row r="302" spans="3:6" s="2" customFormat="1" ht="15" customHeight="1" x14ac:dyDescent="0.25">
      <c r="C302"/>
      <c r="F302" s="18"/>
    </row>
    <row r="303" spans="3:6" s="2" customFormat="1" ht="15" customHeight="1" x14ac:dyDescent="0.25">
      <c r="C303"/>
      <c r="F303" s="18"/>
    </row>
    <row r="304" spans="3:6" s="2" customFormat="1" ht="15" customHeight="1" x14ac:dyDescent="0.25">
      <c r="C304"/>
      <c r="F304" s="18"/>
    </row>
    <row r="305" spans="3:6" s="2" customFormat="1" ht="15" customHeight="1" x14ac:dyDescent="0.25">
      <c r="C305"/>
      <c r="F305" s="18"/>
    </row>
    <row r="306" spans="3:6" s="2" customFormat="1" ht="15" customHeight="1" x14ac:dyDescent="0.25">
      <c r="C306"/>
      <c r="F306" s="18"/>
    </row>
    <row r="307" spans="3:6" s="2" customFormat="1" ht="15" customHeight="1" x14ac:dyDescent="0.25">
      <c r="C307"/>
      <c r="F307" s="18"/>
    </row>
    <row r="308" spans="3:6" s="2" customFormat="1" ht="15" customHeight="1" x14ac:dyDescent="0.25">
      <c r="C308"/>
      <c r="F308" s="18"/>
    </row>
    <row r="309" spans="3:6" s="2" customFormat="1" ht="15" customHeight="1" x14ac:dyDescent="0.25">
      <c r="C309"/>
      <c r="F309" s="18"/>
    </row>
    <row r="310" spans="3:6" s="2" customFormat="1" ht="15" customHeight="1" x14ac:dyDescent="0.25">
      <c r="C310"/>
      <c r="F310" s="18"/>
    </row>
    <row r="311" spans="3:6" s="2" customFormat="1" ht="15" customHeight="1" x14ac:dyDescent="0.25">
      <c r="C311"/>
      <c r="F311" s="18"/>
    </row>
    <row r="312" spans="3:6" s="2" customFormat="1" ht="15" customHeight="1" x14ac:dyDescent="0.25">
      <c r="C312"/>
      <c r="F312" s="18"/>
    </row>
    <row r="313" spans="3:6" s="2" customFormat="1" ht="15" customHeight="1" x14ac:dyDescent="0.25">
      <c r="C313"/>
      <c r="F313" s="18"/>
    </row>
    <row r="314" spans="3:6" s="2" customFormat="1" ht="15" customHeight="1" x14ac:dyDescent="0.25">
      <c r="C314"/>
      <c r="F314" s="18"/>
    </row>
    <row r="315" spans="3:6" s="2" customFormat="1" ht="15" customHeight="1" x14ac:dyDescent="0.25">
      <c r="C315"/>
      <c r="F315" s="18"/>
    </row>
    <row r="316" spans="3:6" s="2" customFormat="1" ht="15" customHeight="1" x14ac:dyDescent="0.25">
      <c r="C316"/>
      <c r="F316" s="18"/>
    </row>
    <row r="317" spans="3:6" s="2" customFormat="1" ht="15" customHeight="1" x14ac:dyDescent="0.25">
      <c r="C317"/>
      <c r="F317" s="18"/>
    </row>
    <row r="318" spans="3:6" s="2" customFormat="1" ht="15" customHeight="1" x14ac:dyDescent="0.25">
      <c r="C318"/>
      <c r="F318" s="18"/>
    </row>
    <row r="319" spans="3:6" s="2" customFormat="1" ht="15" customHeight="1" x14ac:dyDescent="0.25">
      <c r="C319"/>
      <c r="F319" s="18"/>
    </row>
    <row r="320" spans="3:6" s="2" customFormat="1" ht="15" customHeight="1" x14ac:dyDescent="0.25">
      <c r="C320"/>
      <c r="F320" s="18"/>
    </row>
    <row r="321" spans="3:6" s="2" customFormat="1" ht="15" customHeight="1" x14ac:dyDescent="0.25">
      <c r="C321"/>
      <c r="F321" s="18"/>
    </row>
    <row r="322" spans="3:6" s="2" customFormat="1" ht="15" customHeight="1" x14ac:dyDescent="0.25">
      <c r="C322"/>
      <c r="F322" s="18"/>
    </row>
    <row r="323" spans="3:6" s="2" customFormat="1" ht="15" customHeight="1" x14ac:dyDescent="0.25">
      <c r="C323"/>
      <c r="F323" s="18"/>
    </row>
    <row r="324" spans="3:6" s="2" customFormat="1" ht="15" customHeight="1" x14ac:dyDescent="0.25">
      <c r="C324"/>
      <c r="F324" s="18"/>
    </row>
    <row r="325" spans="3:6" s="2" customFormat="1" ht="15" customHeight="1" x14ac:dyDescent="0.25">
      <c r="C325"/>
      <c r="F325" s="18"/>
    </row>
    <row r="326" spans="3:6" s="2" customFormat="1" ht="15" customHeight="1" x14ac:dyDescent="0.25">
      <c r="C326"/>
      <c r="F326" s="18"/>
    </row>
    <row r="327" spans="3:6" s="2" customFormat="1" ht="15" customHeight="1" x14ac:dyDescent="0.25">
      <c r="C327"/>
      <c r="F327" s="18"/>
    </row>
    <row r="328" spans="3:6" s="2" customFormat="1" ht="15" customHeight="1" x14ac:dyDescent="0.25">
      <c r="C328"/>
      <c r="F328" s="18"/>
    </row>
    <row r="329" spans="3:6" s="2" customFormat="1" ht="15" customHeight="1" x14ac:dyDescent="0.25">
      <c r="C329"/>
      <c r="F329" s="18"/>
    </row>
    <row r="330" spans="3:6" s="2" customFormat="1" ht="15" customHeight="1" x14ac:dyDescent="0.25">
      <c r="C330"/>
      <c r="F330" s="18"/>
    </row>
    <row r="331" spans="3:6" s="2" customFormat="1" ht="15" customHeight="1" x14ac:dyDescent="0.25">
      <c r="C331"/>
      <c r="F331" s="18"/>
    </row>
    <row r="332" spans="3:6" s="2" customFormat="1" ht="15" customHeight="1" x14ac:dyDescent="0.25">
      <c r="C332"/>
      <c r="F332" s="18"/>
    </row>
    <row r="333" spans="3:6" s="2" customFormat="1" ht="15" customHeight="1" x14ac:dyDescent="0.25">
      <c r="C333"/>
      <c r="F333" s="18"/>
    </row>
    <row r="334" spans="3:6" s="2" customFormat="1" ht="15" customHeight="1" x14ac:dyDescent="0.25">
      <c r="C334"/>
      <c r="F334" s="18"/>
    </row>
    <row r="335" spans="3:6" s="2" customFormat="1" ht="15" customHeight="1" x14ac:dyDescent="0.25">
      <c r="C335"/>
      <c r="F335" s="18"/>
    </row>
    <row r="336" spans="3:6" s="2" customFormat="1" ht="15" customHeight="1" x14ac:dyDescent="0.25">
      <c r="C336"/>
      <c r="F336" s="18"/>
    </row>
    <row r="337" spans="3:6" s="2" customFormat="1" ht="15" customHeight="1" x14ac:dyDescent="0.25">
      <c r="C337"/>
      <c r="F337" s="18"/>
    </row>
    <row r="338" spans="3:6" s="2" customFormat="1" ht="15" customHeight="1" x14ac:dyDescent="0.25">
      <c r="C338"/>
      <c r="F338" s="18"/>
    </row>
    <row r="339" spans="3:6" s="2" customFormat="1" ht="15" customHeight="1" x14ac:dyDescent="0.25">
      <c r="C339"/>
      <c r="F339" s="18"/>
    </row>
    <row r="340" spans="3:6" s="2" customFormat="1" ht="15" customHeight="1" x14ac:dyDescent="0.25">
      <c r="C340"/>
      <c r="F340" s="18"/>
    </row>
    <row r="341" spans="3:6" s="2" customFormat="1" ht="15" customHeight="1" x14ac:dyDescent="0.25">
      <c r="C341"/>
      <c r="F341" s="18"/>
    </row>
    <row r="342" spans="3:6" s="2" customFormat="1" ht="15" customHeight="1" x14ac:dyDescent="0.25">
      <c r="C342"/>
      <c r="F342" s="18"/>
    </row>
    <row r="343" spans="3:6" s="2" customFormat="1" ht="15" customHeight="1" x14ac:dyDescent="0.25">
      <c r="C343"/>
      <c r="F343" s="18"/>
    </row>
    <row r="344" spans="3:6" s="2" customFormat="1" ht="15" customHeight="1" x14ac:dyDescent="0.25">
      <c r="C344"/>
      <c r="F344" s="18"/>
    </row>
    <row r="345" spans="3:6" s="2" customFormat="1" ht="15" customHeight="1" x14ac:dyDescent="0.25">
      <c r="C345"/>
      <c r="F345" s="18"/>
    </row>
    <row r="346" spans="3:6" s="2" customFormat="1" ht="15" customHeight="1" x14ac:dyDescent="0.25">
      <c r="C346"/>
      <c r="F346" s="18"/>
    </row>
    <row r="347" spans="3:6" s="2" customFormat="1" ht="15" customHeight="1" x14ac:dyDescent="0.25">
      <c r="C347"/>
      <c r="F347" s="18"/>
    </row>
    <row r="348" spans="3:6" s="2" customFormat="1" ht="15" customHeight="1" x14ac:dyDescent="0.25">
      <c r="C348"/>
      <c r="F348" s="18"/>
    </row>
    <row r="349" spans="3:6" s="2" customFormat="1" ht="15" customHeight="1" x14ac:dyDescent="0.25">
      <c r="C349"/>
      <c r="F349" s="18"/>
    </row>
    <row r="350" spans="3:6" s="2" customFormat="1" ht="15" customHeight="1" x14ac:dyDescent="0.25">
      <c r="C350"/>
      <c r="F350" s="18"/>
    </row>
    <row r="351" spans="3:6" s="2" customFormat="1" ht="15" customHeight="1" x14ac:dyDescent="0.25">
      <c r="C351"/>
      <c r="F351" s="18"/>
    </row>
    <row r="352" spans="3:6" s="2" customFormat="1" ht="15" customHeight="1" x14ac:dyDescent="0.25">
      <c r="C352"/>
      <c r="F352" s="18"/>
    </row>
    <row r="353" spans="3:6" s="2" customFormat="1" ht="15" customHeight="1" x14ac:dyDescent="0.25">
      <c r="C353"/>
      <c r="F353" s="18"/>
    </row>
    <row r="354" spans="3:6" s="2" customFormat="1" ht="15" customHeight="1" x14ac:dyDescent="0.25">
      <c r="C354"/>
      <c r="F354" s="18"/>
    </row>
    <row r="355" spans="3:6" s="2" customFormat="1" ht="15" customHeight="1" x14ac:dyDescent="0.25">
      <c r="C355"/>
      <c r="F355" s="18"/>
    </row>
    <row r="356" spans="3:6" s="2" customFormat="1" ht="15" customHeight="1" x14ac:dyDescent="0.25">
      <c r="C356"/>
      <c r="F356" s="18"/>
    </row>
    <row r="357" spans="3:6" s="2" customFormat="1" ht="15" customHeight="1" x14ac:dyDescent="0.25">
      <c r="C357"/>
      <c r="F357" s="18"/>
    </row>
    <row r="358" spans="3:6" s="2" customFormat="1" ht="15" customHeight="1" x14ac:dyDescent="0.25">
      <c r="C358"/>
      <c r="F358" s="18"/>
    </row>
    <row r="359" spans="3:6" s="2" customFormat="1" ht="15" customHeight="1" x14ac:dyDescent="0.25">
      <c r="C359"/>
      <c r="F359" s="18"/>
    </row>
    <row r="360" spans="3:6" s="2" customFormat="1" ht="15" customHeight="1" x14ac:dyDescent="0.25">
      <c r="C360"/>
      <c r="F360" s="18"/>
    </row>
    <row r="361" spans="3:6" s="2" customFormat="1" ht="15" customHeight="1" x14ac:dyDescent="0.25">
      <c r="C361"/>
      <c r="F361" s="18"/>
    </row>
    <row r="362" spans="3:6" s="2" customFormat="1" ht="15" customHeight="1" x14ac:dyDescent="0.25">
      <c r="C362"/>
      <c r="F362" s="18"/>
    </row>
    <row r="363" spans="3:6" s="2" customFormat="1" ht="15" customHeight="1" x14ac:dyDescent="0.25">
      <c r="C363"/>
      <c r="F363" s="18"/>
    </row>
    <row r="364" spans="3:6" s="2" customFormat="1" ht="15" customHeight="1" x14ac:dyDescent="0.25">
      <c r="C364"/>
      <c r="F364" s="18"/>
    </row>
    <row r="365" spans="3:6" s="2" customFormat="1" ht="15" customHeight="1" x14ac:dyDescent="0.25">
      <c r="C365"/>
      <c r="F365" s="18"/>
    </row>
    <row r="366" spans="3:6" s="2" customFormat="1" ht="15" customHeight="1" x14ac:dyDescent="0.25">
      <c r="C366"/>
      <c r="F366" s="18"/>
    </row>
    <row r="367" spans="3:6" s="2" customFormat="1" ht="15" customHeight="1" x14ac:dyDescent="0.25">
      <c r="C367"/>
      <c r="F367" s="18"/>
    </row>
    <row r="368" spans="3:6" s="2" customFormat="1" ht="15" customHeight="1" x14ac:dyDescent="0.25">
      <c r="C368"/>
      <c r="F368" s="18"/>
    </row>
    <row r="369" spans="3:6" s="2" customFormat="1" ht="15" customHeight="1" x14ac:dyDescent="0.25">
      <c r="C369"/>
      <c r="F369" s="18"/>
    </row>
    <row r="370" spans="3:6" s="2" customFormat="1" ht="15" customHeight="1" x14ac:dyDescent="0.25">
      <c r="C370"/>
      <c r="F370" s="18"/>
    </row>
    <row r="371" spans="3:6" s="2" customFormat="1" ht="15" customHeight="1" x14ac:dyDescent="0.25">
      <c r="C371"/>
      <c r="F371" s="18"/>
    </row>
    <row r="372" spans="3:6" s="2" customFormat="1" ht="15" customHeight="1" x14ac:dyDescent="0.25">
      <c r="C372"/>
      <c r="F372" s="18"/>
    </row>
    <row r="373" spans="3:6" s="2" customFormat="1" ht="15" customHeight="1" x14ac:dyDescent="0.25">
      <c r="C373"/>
      <c r="F373" s="18"/>
    </row>
    <row r="374" spans="3:6" s="2" customFormat="1" ht="15" customHeight="1" x14ac:dyDescent="0.25">
      <c r="C374"/>
      <c r="F374" s="18"/>
    </row>
    <row r="375" spans="3:6" s="2" customFormat="1" ht="15" customHeight="1" x14ac:dyDescent="0.25">
      <c r="C375"/>
      <c r="F375" s="18"/>
    </row>
    <row r="376" spans="3:6" s="2" customFormat="1" ht="15" customHeight="1" x14ac:dyDescent="0.25">
      <c r="C376"/>
      <c r="F376" s="18"/>
    </row>
    <row r="377" spans="3:6" s="2" customFormat="1" ht="15" customHeight="1" x14ac:dyDescent="0.25">
      <c r="C377"/>
      <c r="F377" s="18"/>
    </row>
    <row r="378" spans="3:6" s="2" customFormat="1" ht="15" customHeight="1" x14ac:dyDescent="0.25">
      <c r="C378"/>
      <c r="F378" s="18"/>
    </row>
    <row r="379" spans="3:6" s="2" customFormat="1" ht="15" customHeight="1" x14ac:dyDescent="0.25">
      <c r="C379"/>
      <c r="F379" s="18"/>
    </row>
    <row r="380" spans="3:6" s="2" customFormat="1" ht="15" customHeight="1" x14ac:dyDescent="0.25">
      <c r="C380"/>
      <c r="F380" s="18"/>
    </row>
    <row r="381" spans="3:6" s="2" customFormat="1" ht="15" customHeight="1" x14ac:dyDescent="0.25">
      <c r="C381"/>
      <c r="F381" s="18"/>
    </row>
    <row r="382" spans="3:6" s="2" customFormat="1" ht="15" customHeight="1" x14ac:dyDescent="0.25">
      <c r="C382"/>
      <c r="F382" s="18"/>
    </row>
    <row r="383" spans="3:6" s="2" customFormat="1" ht="15" customHeight="1" x14ac:dyDescent="0.25">
      <c r="C383"/>
      <c r="F383" s="18"/>
    </row>
    <row r="384" spans="3:6" s="2" customFormat="1" ht="15" customHeight="1" x14ac:dyDescent="0.25">
      <c r="C384"/>
      <c r="F384" s="18"/>
    </row>
    <row r="385" spans="3:6" s="2" customFormat="1" ht="15" customHeight="1" x14ac:dyDescent="0.25">
      <c r="C385"/>
      <c r="F385" s="18"/>
    </row>
    <row r="386" spans="3:6" s="2" customFormat="1" ht="15" customHeight="1" x14ac:dyDescent="0.25">
      <c r="C386"/>
      <c r="F386" s="18"/>
    </row>
    <row r="387" spans="3:6" s="2" customFormat="1" ht="15" customHeight="1" x14ac:dyDescent="0.25">
      <c r="C387"/>
      <c r="F387" s="18"/>
    </row>
    <row r="388" spans="3:6" s="2" customFormat="1" ht="15" customHeight="1" x14ac:dyDescent="0.25">
      <c r="C388"/>
      <c r="F388" s="18"/>
    </row>
    <row r="389" spans="3:6" s="2" customFormat="1" ht="15" customHeight="1" x14ac:dyDescent="0.25">
      <c r="C389"/>
      <c r="F389" s="18"/>
    </row>
    <row r="390" spans="3:6" s="2" customFormat="1" ht="15" customHeight="1" x14ac:dyDescent="0.25">
      <c r="C390"/>
      <c r="F390" s="18"/>
    </row>
    <row r="391" spans="3:6" s="2" customFormat="1" ht="15" customHeight="1" x14ac:dyDescent="0.25">
      <c r="C391"/>
      <c r="F391" s="18"/>
    </row>
    <row r="392" spans="3:6" s="2" customFormat="1" ht="15" customHeight="1" x14ac:dyDescent="0.25">
      <c r="C392"/>
      <c r="F392" s="18"/>
    </row>
    <row r="393" spans="3:6" s="2" customFormat="1" ht="15" customHeight="1" x14ac:dyDescent="0.25">
      <c r="C393"/>
      <c r="F393" s="18"/>
    </row>
    <row r="394" spans="3:6" s="2" customFormat="1" ht="15" customHeight="1" x14ac:dyDescent="0.25">
      <c r="C394"/>
      <c r="F394" s="18"/>
    </row>
    <row r="395" spans="3:6" s="2" customFormat="1" ht="15" customHeight="1" x14ac:dyDescent="0.25">
      <c r="C395"/>
      <c r="F395" s="18"/>
    </row>
    <row r="396" spans="3:6" s="2" customFormat="1" ht="15" customHeight="1" x14ac:dyDescent="0.25">
      <c r="C396"/>
      <c r="F396" s="18"/>
    </row>
    <row r="397" spans="3:6" s="2" customFormat="1" ht="15" customHeight="1" x14ac:dyDescent="0.25">
      <c r="C397"/>
      <c r="F397" s="18"/>
    </row>
    <row r="398" spans="3:6" s="2" customFormat="1" ht="15" customHeight="1" x14ac:dyDescent="0.25">
      <c r="C398"/>
      <c r="F398" s="18"/>
    </row>
    <row r="399" spans="3:6" s="2" customFormat="1" ht="15" customHeight="1" x14ac:dyDescent="0.25">
      <c r="C399"/>
      <c r="F399" s="18"/>
    </row>
    <row r="400" spans="3:6" s="2" customFormat="1" ht="15" customHeight="1" x14ac:dyDescent="0.25">
      <c r="C400"/>
      <c r="F400" s="18"/>
    </row>
    <row r="401" spans="3:6" s="2" customFormat="1" ht="15" customHeight="1" x14ac:dyDescent="0.25">
      <c r="C401"/>
      <c r="F401" s="18"/>
    </row>
    <row r="402" spans="3:6" s="2" customFormat="1" ht="15" customHeight="1" x14ac:dyDescent="0.25">
      <c r="C402"/>
      <c r="F402" s="18"/>
    </row>
    <row r="403" spans="3:6" s="2" customFormat="1" ht="15" customHeight="1" x14ac:dyDescent="0.25">
      <c r="C403"/>
      <c r="F403" s="18"/>
    </row>
    <row r="404" spans="3:6" s="2" customFormat="1" ht="15" customHeight="1" x14ac:dyDescent="0.25">
      <c r="C404"/>
      <c r="F404" s="18"/>
    </row>
    <row r="405" spans="3:6" s="2" customFormat="1" ht="15" customHeight="1" x14ac:dyDescent="0.25">
      <c r="C405"/>
      <c r="F405" s="18"/>
    </row>
    <row r="406" spans="3:6" s="2" customFormat="1" ht="15" customHeight="1" x14ac:dyDescent="0.25">
      <c r="C406"/>
      <c r="F406" s="18"/>
    </row>
    <row r="407" spans="3:6" s="2" customFormat="1" ht="15" customHeight="1" x14ac:dyDescent="0.25">
      <c r="C407"/>
      <c r="F407" s="18"/>
    </row>
    <row r="408" spans="3:6" s="2" customFormat="1" ht="15" customHeight="1" x14ac:dyDescent="0.25">
      <c r="C408"/>
      <c r="F408" s="18"/>
    </row>
    <row r="409" spans="3:6" s="2" customFormat="1" ht="15" customHeight="1" x14ac:dyDescent="0.25">
      <c r="C409"/>
      <c r="F409" s="18"/>
    </row>
    <row r="410" spans="3:6" s="2" customFormat="1" ht="15" customHeight="1" x14ac:dyDescent="0.25">
      <c r="C410"/>
      <c r="F410" s="18"/>
    </row>
    <row r="411" spans="3:6" s="2" customFormat="1" ht="15" customHeight="1" x14ac:dyDescent="0.25">
      <c r="C411"/>
      <c r="F411" s="18"/>
    </row>
    <row r="412" spans="3:6" s="2" customFormat="1" ht="15" customHeight="1" x14ac:dyDescent="0.25">
      <c r="C412"/>
      <c r="F412" s="18"/>
    </row>
    <row r="413" spans="3:6" s="2" customFormat="1" ht="15" customHeight="1" x14ac:dyDescent="0.25">
      <c r="C413"/>
      <c r="F413" s="18"/>
    </row>
    <row r="414" spans="3:6" s="2" customFormat="1" ht="15" customHeight="1" x14ac:dyDescent="0.25">
      <c r="C414"/>
      <c r="F414" s="18"/>
    </row>
    <row r="415" spans="3:6" s="2" customFormat="1" ht="15" customHeight="1" x14ac:dyDescent="0.25">
      <c r="C415"/>
      <c r="F415" s="18"/>
    </row>
    <row r="416" spans="3:6" s="2" customFormat="1" ht="15" customHeight="1" x14ac:dyDescent="0.25">
      <c r="C416"/>
      <c r="F416" s="18"/>
    </row>
    <row r="417" spans="3:6" s="2" customFormat="1" ht="15" customHeight="1" x14ac:dyDescent="0.25">
      <c r="C417"/>
      <c r="F417" s="18"/>
    </row>
    <row r="418" spans="3:6" s="2" customFormat="1" ht="15" customHeight="1" x14ac:dyDescent="0.25">
      <c r="C418"/>
      <c r="F418" s="18"/>
    </row>
    <row r="419" spans="3:6" s="2" customFormat="1" ht="15" customHeight="1" x14ac:dyDescent="0.25">
      <c r="C419"/>
      <c r="F419" s="18"/>
    </row>
    <row r="420" spans="3:6" s="2" customFormat="1" ht="15" customHeight="1" x14ac:dyDescent="0.25">
      <c r="C420"/>
      <c r="F420" s="18"/>
    </row>
    <row r="421" spans="3:6" s="2" customFormat="1" ht="15" customHeight="1" x14ac:dyDescent="0.25">
      <c r="C421"/>
      <c r="F421" s="18"/>
    </row>
    <row r="422" spans="3:6" s="2" customFormat="1" ht="15" customHeight="1" x14ac:dyDescent="0.25">
      <c r="C422"/>
      <c r="F422" s="18"/>
    </row>
    <row r="423" spans="3:6" s="2" customFormat="1" ht="15" customHeight="1" x14ac:dyDescent="0.25">
      <c r="C423"/>
      <c r="F423" s="18"/>
    </row>
    <row r="424" spans="3:6" s="2" customFormat="1" ht="15" customHeight="1" x14ac:dyDescent="0.25">
      <c r="C424"/>
      <c r="F424" s="18"/>
    </row>
    <row r="425" spans="3:6" s="2" customFormat="1" ht="15" customHeight="1" x14ac:dyDescent="0.25">
      <c r="C425"/>
      <c r="F425" s="18"/>
    </row>
    <row r="426" spans="3:6" s="2" customFormat="1" ht="15" customHeight="1" x14ac:dyDescent="0.25">
      <c r="C426"/>
      <c r="F426" s="18"/>
    </row>
    <row r="427" spans="3:6" s="2" customFormat="1" ht="15" customHeight="1" x14ac:dyDescent="0.25">
      <c r="C427"/>
      <c r="F427" s="18"/>
    </row>
    <row r="428" spans="3:6" s="2" customFormat="1" ht="15" customHeight="1" x14ac:dyDescent="0.25">
      <c r="C428"/>
      <c r="F428" s="18"/>
    </row>
    <row r="429" spans="3:6" s="2" customFormat="1" ht="15" customHeight="1" x14ac:dyDescent="0.25">
      <c r="C429"/>
      <c r="F429" s="18"/>
    </row>
    <row r="430" spans="3:6" s="2" customFormat="1" ht="15" customHeight="1" x14ac:dyDescent="0.25">
      <c r="C430"/>
      <c r="F430" s="18"/>
    </row>
    <row r="431" spans="3:6" s="2" customFormat="1" ht="15" customHeight="1" x14ac:dyDescent="0.25">
      <c r="C431"/>
      <c r="F431" s="18"/>
    </row>
    <row r="432" spans="3:6" s="2" customFormat="1" ht="15" customHeight="1" x14ac:dyDescent="0.25">
      <c r="C432"/>
      <c r="F432" s="18"/>
    </row>
    <row r="433" spans="3:6" s="2" customFormat="1" ht="15" customHeight="1" x14ac:dyDescent="0.25">
      <c r="C433"/>
      <c r="F433" s="18"/>
    </row>
    <row r="434" spans="3:6" s="2" customFormat="1" ht="15" customHeight="1" x14ac:dyDescent="0.25">
      <c r="C434"/>
      <c r="F434" s="18"/>
    </row>
    <row r="435" spans="3:6" s="2" customFormat="1" ht="15" customHeight="1" x14ac:dyDescent="0.25">
      <c r="C435"/>
      <c r="F435" s="18"/>
    </row>
    <row r="436" spans="3:6" s="2" customFormat="1" ht="15" customHeight="1" x14ac:dyDescent="0.25">
      <c r="C436"/>
      <c r="F436" s="18"/>
    </row>
    <row r="437" spans="3:6" s="2" customFormat="1" ht="15" customHeight="1" x14ac:dyDescent="0.25">
      <c r="C437"/>
      <c r="F437" s="18"/>
    </row>
    <row r="438" spans="3:6" s="2" customFormat="1" ht="15" customHeight="1" x14ac:dyDescent="0.25">
      <c r="C438"/>
      <c r="F438" s="18"/>
    </row>
    <row r="439" spans="3:6" s="2" customFormat="1" ht="15" customHeight="1" x14ac:dyDescent="0.25">
      <c r="C439"/>
      <c r="F439" s="18"/>
    </row>
    <row r="440" spans="3:6" s="2" customFormat="1" ht="15" customHeight="1" x14ac:dyDescent="0.25">
      <c r="C440"/>
      <c r="F440" s="18"/>
    </row>
    <row r="441" spans="3:6" s="2" customFormat="1" ht="15" customHeight="1" x14ac:dyDescent="0.25">
      <c r="C441"/>
      <c r="F441" s="18"/>
    </row>
    <row r="442" spans="3:6" s="2" customFormat="1" ht="15" customHeight="1" x14ac:dyDescent="0.25">
      <c r="C442"/>
      <c r="F442" s="18"/>
    </row>
    <row r="443" spans="3:6" s="2" customFormat="1" ht="15" customHeight="1" x14ac:dyDescent="0.25">
      <c r="C443"/>
      <c r="F443" s="18"/>
    </row>
    <row r="444" spans="3:6" s="2" customFormat="1" ht="15" customHeight="1" x14ac:dyDescent="0.25">
      <c r="C444"/>
      <c r="F444" s="18"/>
    </row>
    <row r="445" spans="3:6" s="2" customFormat="1" ht="15" customHeight="1" x14ac:dyDescent="0.25">
      <c r="C445"/>
      <c r="F445" s="18"/>
    </row>
    <row r="446" spans="3:6" s="2" customFormat="1" ht="15" customHeight="1" x14ac:dyDescent="0.25">
      <c r="C446"/>
      <c r="F446" s="18"/>
    </row>
    <row r="447" spans="3:6" s="2" customFormat="1" ht="15" customHeight="1" x14ac:dyDescent="0.25">
      <c r="C447"/>
      <c r="F447" s="18"/>
    </row>
    <row r="448" spans="3:6" s="2" customFormat="1" ht="15" customHeight="1" x14ac:dyDescent="0.25">
      <c r="C448"/>
      <c r="F448" s="18"/>
    </row>
    <row r="449" spans="3:6" s="2" customFormat="1" ht="15" customHeight="1" x14ac:dyDescent="0.25">
      <c r="C449"/>
      <c r="F449" s="18"/>
    </row>
    <row r="450" spans="3:6" s="2" customFormat="1" ht="15" customHeight="1" x14ac:dyDescent="0.25">
      <c r="C450"/>
      <c r="F450" s="18"/>
    </row>
    <row r="451" spans="3:6" s="2" customFormat="1" ht="15" customHeight="1" x14ac:dyDescent="0.25">
      <c r="C451"/>
      <c r="F451" s="18"/>
    </row>
    <row r="452" spans="3:6" s="2" customFormat="1" ht="15" customHeight="1" x14ac:dyDescent="0.25">
      <c r="C452"/>
      <c r="F452" s="18"/>
    </row>
    <row r="453" spans="3:6" s="2" customFormat="1" ht="15" customHeight="1" x14ac:dyDescent="0.25">
      <c r="C453"/>
      <c r="F453" s="18"/>
    </row>
    <row r="454" spans="3:6" s="2" customFormat="1" ht="15" customHeight="1" x14ac:dyDescent="0.25">
      <c r="C454"/>
      <c r="F454" s="18"/>
    </row>
    <row r="455" spans="3:6" s="2" customFormat="1" ht="15" customHeight="1" x14ac:dyDescent="0.25">
      <c r="C455"/>
      <c r="F455" s="18"/>
    </row>
    <row r="456" spans="3:6" s="2" customFormat="1" ht="15" customHeight="1" x14ac:dyDescent="0.25">
      <c r="C456"/>
      <c r="F456" s="18"/>
    </row>
    <row r="457" spans="3:6" s="2" customFormat="1" ht="15" customHeight="1" x14ac:dyDescent="0.25">
      <c r="C457"/>
      <c r="F457" s="18"/>
    </row>
    <row r="458" spans="3:6" s="2" customFormat="1" ht="15" customHeight="1" x14ac:dyDescent="0.25">
      <c r="C458"/>
      <c r="F458" s="18"/>
    </row>
    <row r="459" spans="3:6" s="2" customFormat="1" ht="15" customHeight="1" x14ac:dyDescent="0.25">
      <c r="C459"/>
      <c r="F459" s="18"/>
    </row>
    <row r="460" spans="3:6" s="2" customFormat="1" ht="15" customHeight="1" x14ac:dyDescent="0.25">
      <c r="C460"/>
      <c r="F460" s="18"/>
    </row>
    <row r="461" spans="3:6" s="2" customFormat="1" ht="15" customHeight="1" x14ac:dyDescent="0.25">
      <c r="C461"/>
      <c r="F461" s="18"/>
    </row>
    <row r="462" spans="3:6" s="2" customFormat="1" ht="15" customHeight="1" x14ac:dyDescent="0.25">
      <c r="C462"/>
      <c r="F462" s="18"/>
    </row>
    <row r="463" spans="3:6" s="2" customFormat="1" ht="15" customHeight="1" x14ac:dyDescent="0.25">
      <c r="C463"/>
      <c r="F463" s="18"/>
    </row>
    <row r="464" spans="3:6" s="2" customFormat="1" ht="15" customHeight="1" x14ac:dyDescent="0.25">
      <c r="C464"/>
      <c r="F464" s="18"/>
    </row>
    <row r="465" spans="3:6" s="2" customFormat="1" ht="15" customHeight="1" x14ac:dyDescent="0.25">
      <c r="C465"/>
      <c r="F465" s="18"/>
    </row>
    <row r="466" spans="3:6" s="2" customFormat="1" ht="15" customHeight="1" x14ac:dyDescent="0.25">
      <c r="C466"/>
      <c r="F466" s="18"/>
    </row>
    <row r="467" spans="3:6" s="2" customFormat="1" ht="15" customHeight="1" x14ac:dyDescent="0.25">
      <c r="C467"/>
      <c r="F467" s="18"/>
    </row>
    <row r="468" spans="3:6" s="2" customFormat="1" ht="15" customHeight="1" x14ac:dyDescent="0.25">
      <c r="C468"/>
      <c r="F468" s="18"/>
    </row>
    <row r="469" spans="3:6" s="2" customFormat="1" ht="15" customHeight="1" x14ac:dyDescent="0.25">
      <c r="C469"/>
      <c r="F469" s="18"/>
    </row>
    <row r="470" spans="3:6" s="2" customFormat="1" ht="15" customHeight="1" x14ac:dyDescent="0.25">
      <c r="C470"/>
      <c r="F470" s="18"/>
    </row>
    <row r="471" spans="3:6" s="2" customFormat="1" ht="15" customHeight="1" x14ac:dyDescent="0.25">
      <c r="C471"/>
      <c r="F471" s="18"/>
    </row>
    <row r="472" spans="3:6" s="2" customFormat="1" ht="15" customHeight="1" x14ac:dyDescent="0.25">
      <c r="C472"/>
      <c r="F472" s="18"/>
    </row>
    <row r="473" spans="3:6" s="2" customFormat="1" ht="15" customHeight="1" x14ac:dyDescent="0.25">
      <c r="C473"/>
      <c r="F473" s="18"/>
    </row>
    <row r="474" spans="3:6" s="2" customFormat="1" ht="15" customHeight="1" x14ac:dyDescent="0.25">
      <c r="C474"/>
      <c r="F474" s="18"/>
    </row>
    <row r="475" spans="3:6" s="2" customFormat="1" ht="15" customHeight="1" x14ac:dyDescent="0.25">
      <c r="C475"/>
      <c r="F475" s="18"/>
    </row>
    <row r="476" spans="3:6" s="2" customFormat="1" ht="15" customHeight="1" x14ac:dyDescent="0.25">
      <c r="C476"/>
      <c r="F476" s="18"/>
    </row>
    <row r="477" spans="3:6" s="2" customFormat="1" ht="15" customHeight="1" x14ac:dyDescent="0.25">
      <c r="C477"/>
      <c r="F477" s="18"/>
    </row>
    <row r="478" spans="3:6" s="2" customFormat="1" ht="15" customHeight="1" x14ac:dyDescent="0.25">
      <c r="C478"/>
      <c r="F478" s="18"/>
    </row>
    <row r="479" spans="3:6" s="2" customFormat="1" ht="15" customHeight="1" x14ac:dyDescent="0.25">
      <c r="C479"/>
      <c r="F479" s="18"/>
    </row>
    <row r="480" spans="3:6" s="2" customFormat="1" ht="15" customHeight="1" x14ac:dyDescent="0.25">
      <c r="C480"/>
      <c r="F480" s="18"/>
    </row>
    <row r="481" spans="3:6" s="2" customFormat="1" ht="15" customHeight="1" x14ac:dyDescent="0.25">
      <c r="C481"/>
      <c r="F481" s="18"/>
    </row>
    <row r="482" spans="3:6" s="2" customFormat="1" ht="15" customHeight="1" x14ac:dyDescent="0.25">
      <c r="C482"/>
      <c r="F482" s="18"/>
    </row>
    <row r="483" spans="3:6" s="2" customFormat="1" ht="15" customHeight="1" x14ac:dyDescent="0.25">
      <c r="C483"/>
      <c r="F483" s="18"/>
    </row>
    <row r="484" spans="3:6" s="2" customFormat="1" ht="15" customHeight="1" x14ac:dyDescent="0.25">
      <c r="C484"/>
      <c r="F484" s="18"/>
    </row>
    <row r="485" spans="3:6" s="2" customFormat="1" ht="15" customHeight="1" x14ac:dyDescent="0.25">
      <c r="C485"/>
      <c r="F485" s="18"/>
    </row>
    <row r="486" spans="3:6" s="2" customFormat="1" ht="15" customHeight="1" x14ac:dyDescent="0.25">
      <c r="C486"/>
      <c r="F486" s="18"/>
    </row>
    <row r="487" spans="3:6" s="2" customFormat="1" ht="15" customHeight="1" x14ac:dyDescent="0.25">
      <c r="C487"/>
      <c r="F487" s="18"/>
    </row>
    <row r="488" spans="3:6" s="2" customFormat="1" ht="15" customHeight="1" x14ac:dyDescent="0.25">
      <c r="C488"/>
      <c r="F488" s="18"/>
    </row>
    <row r="489" spans="3:6" s="2" customFormat="1" ht="15" customHeight="1" x14ac:dyDescent="0.25">
      <c r="C489"/>
      <c r="F489" s="18"/>
    </row>
    <row r="490" spans="3:6" s="2" customFormat="1" ht="15" customHeight="1" x14ac:dyDescent="0.25">
      <c r="C490"/>
      <c r="F490" s="18"/>
    </row>
    <row r="491" spans="3:6" s="2" customFormat="1" ht="15" customHeight="1" x14ac:dyDescent="0.25">
      <c r="C491"/>
      <c r="F491" s="18"/>
    </row>
    <row r="492" spans="3:6" s="2" customFormat="1" ht="15" customHeight="1" x14ac:dyDescent="0.25">
      <c r="C492"/>
      <c r="F492" s="18"/>
    </row>
    <row r="493" spans="3:6" s="2" customFormat="1" ht="15" customHeight="1" x14ac:dyDescent="0.25">
      <c r="C493"/>
      <c r="F493" s="18"/>
    </row>
    <row r="494" spans="3:6" s="2" customFormat="1" ht="15" customHeight="1" x14ac:dyDescent="0.25">
      <c r="C494"/>
      <c r="F494" s="18"/>
    </row>
    <row r="495" spans="3:6" s="2" customFormat="1" ht="15" customHeight="1" x14ac:dyDescent="0.25">
      <c r="C495"/>
      <c r="F495" s="18"/>
    </row>
    <row r="496" spans="3:6" s="2" customFormat="1" ht="15" customHeight="1" x14ac:dyDescent="0.25">
      <c r="C496"/>
      <c r="F496" s="18"/>
    </row>
    <row r="497" spans="3:6" s="2" customFormat="1" ht="15" customHeight="1" x14ac:dyDescent="0.25">
      <c r="C497"/>
      <c r="F497" s="18"/>
    </row>
    <row r="498" spans="3:6" s="2" customFormat="1" ht="15" customHeight="1" x14ac:dyDescent="0.25">
      <c r="C498"/>
      <c r="F498" s="18"/>
    </row>
    <row r="499" spans="3:6" s="2" customFormat="1" ht="15" customHeight="1" x14ac:dyDescent="0.25">
      <c r="C499"/>
      <c r="F499" s="18"/>
    </row>
    <row r="500" spans="3:6" s="2" customFormat="1" ht="15" customHeight="1" x14ac:dyDescent="0.25">
      <c r="C500"/>
      <c r="F500" s="18"/>
    </row>
    <row r="501" spans="3:6" s="2" customFormat="1" ht="15" customHeight="1" x14ac:dyDescent="0.25">
      <c r="C501"/>
      <c r="F501" s="18"/>
    </row>
    <row r="502" spans="3:6" s="2" customFormat="1" ht="15" customHeight="1" x14ac:dyDescent="0.25">
      <c r="C502"/>
      <c r="F502" s="18"/>
    </row>
    <row r="503" spans="3:6" s="2" customFormat="1" ht="15" customHeight="1" x14ac:dyDescent="0.25">
      <c r="C503"/>
      <c r="F503" s="18"/>
    </row>
    <row r="504" spans="3:6" s="2" customFormat="1" ht="15" customHeight="1" x14ac:dyDescent="0.25">
      <c r="C504"/>
      <c r="F504" s="18"/>
    </row>
    <row r="505" spans="3:6" s="2" customFormat="1" ht="15" customHeight="1" x14ac:dyDescent="0.25">
      <c r="C505"/>
      <c r="F505" s="18"/>
    </row>
    <row r="506" spans="3:6" s="2" customFormat="1" ht="15" customHeight="1" x14ac:dyDescent="0.25">
      <c r="C506"/>
      <c r="F506" s="18"/>
    </row>
    <row r="507" spans="3:6" s="2" customFormat="1" ht="15" customHeight="1" x14ac:dyDescent="0.25">
      <c r="C507"/>
      <c r="F507" s="18"/>
    </row>
    <row r="508" spans="3:6" s="2" customFormat="1" ht="15" customHeight="1" x14ac:dyDescent="0.25">
      <c r="C508"/>
      <c r="F508" s="18"/>
    </row>
    <row r="509" spans="3:6" s="2" customFormat="1" ht="15" customHeight="1" x14ac:dyDescent="0.25">
      <c r="C509"/>
      <c r="F509" s="18"/>
    </row>
    <row r="510" spans="3:6" s="2" customFormat="1" ht="15" customHeight="1" x14ac:dyDescent="0.25">
      <c r="C510"/>
      <c r="F510" s="18"/>
    </row>
    <row r="511" spans="3:6" s="2" customFormat="1" ht="15" customHeight="1" x14ac:dyDescent="0.25">
      <c r="C511"/>
      <c r="F511" s="18"/>
    </row>
    <row r="512" spans="3:6" s="2" customFormat="1" ht="15" customHeight="1" x14ac:dyDescent="0.25">
      <c r="C512"/>
      <c r="F512" s="18"/>
    </row>
    <row r="513" spans="3:6" s="2" customFormat="1" ht="15" customHeight="1" x14ac:dyDescent="0.25">
      <c r="C513"/>
      <c r="F513" s="18"/>
    </row>
    <row r="514" spans="3:6" s="2" customFormat="1" ht="15" customHeight="1" x14ac:dyDescent="0.25">
      <c r="C514"/>
      <c r="F514" s="18"/>
    </row>
    <row r="515" spans="3:6" s="2" customFormat="1" ht="15" customHeight="1" x14ac:dyDescent="0.25">
      <c r="C515"/>
      <c r="F515" s="18"/>
    </row>
    <row r="516" spans="3:6" s="2" customFormat="1" ht="15" customHeight="1" x14ac:dyDescent="0.25">
      <c r="C516"/>
      <c r="F516" s="18"/>
    </row>
    <row r="517" spans="3:6" s="2" customFormat="1" ht="15" customHeight="1" x14ac:dyDescent="0.25">
      <c r="C517"/>
      <c r="F517" s="18"/>
    </row>
    <row r="518" spans="3:6" s="2" customFormat="1" ht="15" customHeight="1" x14ac:dyDescent="0.25">
      <c r="C518"/>
      <c r="F518" s="18"/>
    </row>
    <row r="519" spans="3:6" s="2" customFormat="1" ht="15" customHeight="1" x14ac:dyDescent="0.25">
      <c r="C519"/>
      <c r="F519" s="18"/>
    </row>
    <row r="520" spans="3:6" s="2" customFormat="1" ht="15" customHeight="1" x14ac:dyDescent="0.25">
      <c r="C520"/>
      <c r="F520" s="18"/>
    </row>
    <row r="521" spans="3:6" s="2" customFormat="1" ht="15" customHeight="1" x14ac:dyDescent="0.25">
      <c r="C521"/>
      <c r="F521" s="18"/>
    </row>
    <row r="522" spans="3:6" s="2" customFormat="1" ht="15" customHeight="1" x14ac:dyDescent="0.25">
      <c r="C522"/>
      <c r="F522" s="18"/>
    </row>
    <row r="523" spans="3:6" s="2" customFormat="1" ht="15" customHeight="1" x14ac:dyDescent="0.25">
      <c r="C523"/>
      <c r="F523" s="18"/>
    </row>
    <row r="524" spans="3:6" s="2" customFormat="1" ht="15" customHeight="1" x14ac:dyDescent="0.25">
      <c r="C524"/>
      <c r="F524" s="18"/>
    </row>
    <row r="525" spans="3:6" s="2" customFormat="1" ht="15" customHeight="1" x14ac:dyDescent="0.25">
      <c r="C525"/>
      <c r="F525" s="18"/>
    </row>
    <row r="526" spans="3:6" s="2" customFormat="1" ht="15" customHeight="1" x14ac:dyDescent="0.25">
      <c r="C526"/>
      <c r="F526" s="18"/>
    </row>
    <row r="527" spans="3:6" s="2" customFormat="1" ht="15" customHeight="1" x14ac:dyDescent="0.25">
      <c r="C527"/>
      <c r="F527" s="18"/>
    </row>
    <row r="528" spans="3:6" s="2" customFormat="1" ht="15" customHeight="1" x14ac:dyDescent="0.25">
      <c r="C528"/>
      <c r="F528" s="18"/>
    </row>
    <row r="529" spans="3:6" s="2" customFormat="1" ht="15" customHeight="1" x14ac:dyDescent="0.25">
      <c r="C529"/>
      <c r="F529" s="18"/>
    </row>
    <row r="530" spans="3:6" s="2" customFormat="1" ht="15" customHeight="1" x14ac:dyDescent="0.25">
      <c r="C530"/>
      <c r="F530" s="18"/>
    </row>
    <row r="531" spans="3:6" s="2" customFormat="1" ht="15" customHeight="1" x14ac:dyDescent="0.25">
      <c r="C531"/>
      <c r="F531" s="18"/>
    </row>
    <row r="532" spans="3:6" s="2" customFormat="1" ht="15" customHeight="1" x14ac:dyDescent="0.25">
      <c r="C532"/>
      <c r="F532" s="18"/>
    </row>
    <row r="533" spans="3:6" s="2" customFormat="1" ht="15" customHeight="1" x14ac:dyDescent="0.25">
      <c r="C533"/>
      <c r="F533" s="18"/>
    </row>
    <row r="534" spans="3:6" s="2" customFormat="1" ht="15" customHeight="1" x14ac:dyDescent="0.25">
      <c r="C534"/>
      <c r="F534" s="18"/>
    </row>
    <row r="535" spans="3:6" s="2" customFormat="1" ht="15" customHeight="1" x14ac:dyDescent="0.25">
      <c r="C535"/>
      <c r="F535" s="18"/>
    </row>
    <row r="536" spans="3:6" s="2" customFormat="1" ht="15" customHeight="1" x14ac:dyDescent="0.25">
      <c r="C536"/>
      <c r="F536" s="18"/>
    </row>
    <row r="537" spans="3:6" s="2" customFormat="1" ht="15" customHeight="1" x14ac:dyDescent="0.25">
      <c r="C537"/>
      <c r="F537" s="18"/>
    </row>
    <row r="538" spans="3:6" s="2" customFormat="1" ht="15" customHeight="1" x14ac:dyDescent="0.25">
      <c r="C538"/>
      <c r="F538" s="18"/>
    </row>
    <row r="539" spans="3:6" s="2" customFormat="1" ht="15" customHeight="1" x14ac:dyDescent="0.25">
      <c r="C539"/>
      <c r="F539" s="18"/>
    </row>
    <row r="540" spans="3:6" s="2" customFormat="1" ht="15" customHeight="1" x14ac:dyDescent="0.25">
      <c r="C540"/>
      <c r="F540" s="18"/>
    </row>
    <row r="541" spans="3:6" s="2" customFormat="1" ht="15" customHeight="1" x14ac:dyDescent="0.25">
      <c r="C541"/>
      <c r="F541" s="18"/>
    </row>
    <row r="542" spans="3:6" s="2" customFormat="1" ht="15" customHeight="1" x14ac:dyDescent="0.25">
      <c r="C542"/>
      <c r="F542" s="18"/>
    </row>
    <row r="543" spans="3:6" s="2" customFormat="1" ht="15" customHeight="1" x14ac:dyDescent="0.25">
      <c r="C543"/>
      <c r="F543" s="18"/>
    </row>
    <row r="544" spans="3:6" s="2" customFormat="1" ht="15" customHeight="1" x14ac:dyDescent="0.25">
      <c r="C544"/>
      <c r="F544" s="18"/>
    </row>
    <row r="545" spans="3:6" s="2" customFormat="1" ht="15" customHeight="1" x14ac:dyDescent="0.25">
      <c r="C545"/>
      <c r="F545" s="18"/>
    </row>
    <row r="546" spans="3:6" s="2" customFormat="1" ht="15" customHeight="1" x14ac:dyDescent="0.25">
      <c r="C546"/>
      <c r="F546" s="18"/>
    </row>
    <row r="547" spans="3:6" s="2" customFormat="1" ht="15" customHeight="1" x14ac:dyDescent="0.25">
      <c r="C547"/>
      <c r="F547" s="18"/>
    </row>
    <row r="548" spans="3:6" s="2" customFormat="1" ht="15" customHeight="1" x14ac:dyDescent="0.25">
      <c r="C548"/>
      <c r="F548" s="18"/>
    </row>
    <row r="549" spans="3:6" s="2" customFormat="1" ht="15" customHeight="1" x14ac:dyDescent="0.25">
      <c r="C549"/>
      <c r="F549" s="18"/>
    </row>
    <row r="550" spans="3:6" s="2" customFormat="1" ht="15" customHeight="1" x14ac:dyDescent="0.25">
      <c r="C550"/>
      <c r="F550" s="18"/>
    </row>
    <row r="551" spans="3:6" s="2" customFormat="1" ht="15" customHeight="1" x14ac:dyDescent="0.25">
      <c r="C551"/>
      <c r="F551" s="18"/>
    </row>
    <row r="552" spans="3:6" s="2" customFormat="1" ht="15" customHeight="1" x14ac:dyDescent="0.25">
      <c r="C552"/>
      <c r="F552" s="18"/>
    </row>
    <row r="553" spans="3:6" s="2" customFormat="1" ht="15" customHeight="1" x14ac:dyDescent="0.25">
      <c r="C553"/>
      <c r="F553" s="18"/>
    </row>
    <row r="554" spans="3:6" s="2" customFormat="1" ht="15" customHeight="1" x14ac:dyDescent="0.25">
      <c r="C554"/>
      <c r="F554" s="18"/>
    </row>
    <row r="555" spans="3:6" s="2" customFormat="1" ht="15" customHeight="1" x14ac:dyDescent="0.25">
      <c r="C555"/>
      <c r="F555" s="18"/>
    </row>
    <row r="556" spans="3:6" s="2" customFormat="1" ht="15" customHeight="1" x14ac:dyDescent="0.25">
      <c r="C556"/>
      <c r="F556" s="18"/>
    </row>
    <row r="557" spans="3:6" s="2" customFormat="1" ht="15" customHeight="1" x14ac:dyDescent="0.25">
      <c r="C557"/>
      <c r="F557" s="18"/>
    </row>
    <row r="558" spans="3:6" s="2" customFormat="1" ht="15" customHeight="1" x14ac:dyDescent="0.25">
      <c r="C558"/>
      <c r="F558" s="18"/>
    </row>
    <row r="559" spans="3:6" s="2" customFormat="1" ht="15" customHeight="1" x14ac:dyDescent="0.25">
      <c r="C559"/>
      <c r="F559" s="18"/>
    </row>
    <row r="560" spans="3:6" s="2" customFormat="1" ht="15" customHeight="1" x14ac:dyDescent="0.25">
      <c r="C560"/>
      <c r="F560" s="18"/>
    </row>
    <row r="561" spans="3:6" s="2" customFormat="1" ht="15" customHeight="1" x14ac:dyDescent="0.25">
      <c r="C561"/>
      <c r="F561" s="18"/>
    </row>
    <row r="562" spans="3:6" s="2" customFormat="1" ht="15" customHeight="1" x14ac:dyDescent="0.25">
      <c r="C562"/>
      <c r="F562" s="18"/>
    </row>
    <row r="563" spans="3:6" s="2" customFormat="1" ht="15" customHeight="1" x14ac:dyDescent="0.25">
      <c r="C563"/>
      <c r="F563" s="18"/>
    </row>
    <row r="564" spans="3:6" s="2" customFormat="1" ht="15" customHeight="1" x14ac:dyDescent="0.25">
      <c r="C564"/>
      <c r="F564" s="18"/>
    </row>
    <row r="565" spans="3:6" s="2" customFormat="1" ht="15" customHeight="1" x14ac:dyDescent="0.25">
      <c r="C565"/>
      <c r="F565" s="18"/>
    </row>
    <row r="566" spans="3:6" s="2" customFormat="1" ht="15" customHeight="1" x14ac:dyDescent="0.25">
      <c r="C566"/>
      <c r="F566" s="18"/>
    </row>
    <row r="567" spans="3:6" s="2" customFormat="1" ht="15" customHeight="1" x14ac:dyDescent="0.25">
      <c r="C567"/>
      <c r="F567" s="18"/>
    </row>
    <row r="568" spans="3:6" s="2" customFormat="1" ht="15" customHeight="1" x14ac:dyDescent="0.25">
      <c r="C568"/>
      <c r="F568" s="18"/>
    </row>
    <row r="569" spans="3:6" s="2" customFormat="1" ht="15" customHeight="1" x14ac:dyDescent="0.25">
      <c r="C569"/>
      <c r="F569" s="18"/>
    </row>
    <row r="570" spans="3:6" s="2" customFormat="1" ht="15" customHeight="1" x14ac:dyDescent="0.25">
      <c r="C570"/>
      <c r="F570" s="18"/>
    </row>
    <row r="571" spans="3:6" s="2" customFormat="1" ht="15" customHeight="1" x14ac:dyDescent="0.25">
      <c r="C571"/>
      <c r="F571" s="18"/>
    </row>
    <row r="572" spans="3:6" s="2" customFormat="1" ht="15" customHeight="1" x14ac:dyDescent="0.25">
      <c r="C572"/>
      <c r="F572" s="18"/>
    </row>
    <row r="573" spans="3:6" s="2" customFormat="1" ht="15" customHeight="1" x14ac:dyDescent="0.25">
      <c r="C573"/>
      <c r="F573" s="18"/>
    </row>
    <row r="574" spans="3:6" s="2" customFormat="1" ht="15" customHeight="1" x14ac:dyDescent="0.25">
      <c r="C574"/>
      <c r="F574" s="18"/>
    </row>
    <row r="575" spans="3:6" s="2" customFormat="1" ht="15" customHeight="1" x14ac:dyDescent="0.25">
      <c r="C575"/>
      <c r="F575" s="18"/>
    </row>
    <row r="576" spans="3:6" s="2" customFormat="1" ht="15" customHeight="1" x14ac:dyDescent="0.25">
      <c r="C576"/>
      <c r="F576" s="18"/>
    </row>
    <row r="577" spans="3:6" s="2" customFormat="1" ht="15" customHeight="1" x14ac:dyDescent="0.25">
      <c r="C577"/>
      <c r="F577" s="18"/>
    </row>
    <row r="578" spans="3:6" s="2" customFormat="1" ht="15" customHeight="1" x14ac:dyDescent="0.25">
      <c r="C578"/>
      <c r="F578" s="18"/>
    </row>
    <row r="579" spans="3:6" s="2" customFormat="1" ht="15" customHeight="1" x14ac:dyDescent="0.25">
      <c r="C579"/>
      <c r="F579" s="18"/>
    </row>
    <row r="580" spans="3:6" s="2" customFormat="1" ht="15" customHeight="1" x14ac:dyDescent="0.25">
      <c r="C580"/>
      <c r="F580" s="18"/>
    </row>
    <row r="581" spans="3:6" s="2" customFormat="1" ht="15" customHeight="1" x14ac:dyDescent="0.25">
      <c r="C581"/>
      <c r="F581" s="18"/>
    </row>
    <row r="582" spans="3:6" s="2" customFormat="1" ht="15" customHeight="1" x14ac:dyDescent="0.25">
      <c r="C582"/>
      <c r="F582" s="18"/>
    </row>
    <row r="583" spans="3:6" s="2" customFormat="1" ht="15" customHeight="1" x14ac:dyDescent="0.25">
      <c r="C583"/>
      <c r="F583" s="18"/>
    </row>
    <row r="584" spans="3:6" s="2" customFormat="1" ht="15" customHeight="1" x14ac:dyDescent="0.25">
      <c r="C584"/>
      <c r="F584" s="18"/>
    </row>
    <row r="585" spans="3:6" s="2" customFormat="1" ht="15" customHeight="1" x14ac:dyDescent="0.25">
      <c r="C585"/>
      <c r="F585" s="18"/>
    </row>
    <row r="586" spans="3:6" s="2" customFormat="1" ht="15" customHeight="1" x14ac:dyDescent="0.25">
      <c r="C586"/>
      <c r="F586" s="18"/>
    </row>
    <row r="587" spans="3:6" s="2" customFormat="1" ht="15" customHeight="1" x14ac:dyDescent="0.25">
      <c r="C587"/>
      <c r="F587" s="18"/>
    </row>
    <row r="588" spans="3:6" s="2" customFormat="1" ht="15" customHeight="1" x14ac:dyDescent="0.25">
      <c r="C588"/>
      <c r="F588" s="18"/>
    </row>
    <row r="589" spans="3:6" s="2" customFormat="1" ht="15" customHeight="1" x14ac:dyDescent="0.25">
      <c r="C589"/>
      <c r="F589" s="18"/>
    </row>
    <row r="590" spans="3:6" s="2" customFormat="1" ht="15" customHeight="1" x14ac:dyDescent="0.25">
      <c r="C590"/>
      <c r="F590" s="18"/>
    </row>
    <row r="591" spans="3:6" s="2" customFormat="1" ht="15" customHeight="1" x14ac:dyDescent="0.25">
      <c r="C591"/>
      <c r="F591" s="18"/>
    </row>
    <row r="592" spans="3:6" s="2" customFormat="1" ht="15" customHeight="1" x14ac:dyDescent="0.25">
      <c r="C592"/>
      <c r="F592" s="18"/>
    </row>
    <row r="593" spans="3:6" s="2" customFormat="1" ht="15" customHeight="1" x14ac:dyDescent="0.25">
      <c r="C593"/>
      <c r="F593" s="18"/>
    </row>
    <row r="594" spans="3:6" s="2" customFormat="1" ht="15" customHeight="1" x14ac:dyDescent="0.25">
      <c r="C594"/>
      <c r="F594" s="18"/>
    </row>
    <row r="595" spans="3:6" s="2" customFormat="1" ht="15" customHeight="1" x14ac:dyDescent="0.25">
      <c r="C595"/>
      <c r="F595" s="18"/>
    </row>
    <row r="596" spans="3:6" s="2" customFormat="1" ht="15" customHeight="1" x14ac:dyDescent="0.25">
      <c r="C596"/>
      <c r="F596" s="18"/>
    </row>
    <row r="597" spans="3:6" s="2" customFormat="1" ht="15" customHeight="1" x14ac:dyDescent="0.25">
      <c r="C597"/>
      <c r="F597" s="18"/>
    </row>
    <row r="598" spans="3:6" s="2" customFormat="1" ht="15" customHeight="1" x14ac:dyDescent="0.25">
      <c r="C598"/>
      <c r="F598" s="18"/>
    </row>
    <row r="599" spans="3:6" s="2" customFormat="1" ht="15" customHeight="1" x14ac:dyDescent="0.25">
      <c r="C599"/>
      <c r="F599" s="18"/>
    </row>
    <row r="600" spans="3:6" s="2" customFormat="1" ht="15" customHeight="1" x14ac:dyDescent="0.25">
      <c r="C600"/>
      <c r="F600" s="18"/>
    </row>
    <row r="601" spans="3:6" s="2" customFormat="1" ht="15" customHeight="1" x14ac:dyDescent="0.25">
      <c r="C601"/>
      <c r="F601" s="18"/>
    </row>
    <row r="602" spans="3:6" s="2" customFormat="1" ht="15" customHeight="1" x14ac:dyDescent="0.25">
      <c r="C602"/>
      <c r="F602" s="18"/>
    </row>
    <row r="603" spans="3:6" s="2" customFormat="1" ht="15" customHeight="1" x14ac:dyDescent="0.25">
      <c r="C603"/>
      <c r="F603" s="18"/>
    </row>
    <row r="604" spans="3:6" s="2" customFormat="1" ht="15" customHeight="1" x14ac:dyDescent="0.25">
      <c r="C604"/>
      <c r="F604" s="18"/>
    </row>
    <row r="605" spans="3:6" s="2" customFormat="1" ht="15" customHeight="1" x14ac:dyDescent="0.25">
      <c r="C605"/>
      <c r="F605" s="18"/>
    </row>
    <row r="606" spans="3:6" s="2" customFormat="1" ht="15" customHeight="1" x14ac:dyDescent="0.25">
      <c r="C606"/>
      <c r="F606" s="18"/>
    </row>
    <row r="607" spans="3:6" s="2" customFormat="1" ht="15" customHeight="1" x14ac:dyDescent="0.25">
      <c r="C607"/>
      <c r="F607" s="18"/>
    </row>
    <row r="608" spans="3:6" s="2" customFormat="1" ht="15" customHeight="1" x14ac:dyDescent="0.25">
      <c r="C608"/>
      <c r="F608" s="18"/>
    </row>
    <row r="609" spans="3:6" s="2" customFormat="1" ht="15" customHeight="1" x14ac:dyDescent="0.25">
      <c r="C609"/>
      <c r="F609" s="18"/>
    </row>
    <row r="610" spans="3:6" s="2" customFormat="1" ht="15" customHeight="1" x14ac:dyDescent="0.25">
      <c r="C610"/>
      <c r="F610" s="18"/>
    </row>
    <row r="611" spans="3:6" s="2" customFormat="1" ht="15" customHeight="1" x14ac:dyDescent="0.25">
      <c r="C611"/>
      <c r="F611" s="18"/>
    </row>
    <row r="612" spans="3:6" s="2" customFormat="1" ht="15" customHeight="1" x14ac:dyDescent="0.25">
      <c r="C612"/>
      <c r="F612" s="18"/>
    </row>
    <row r="613" spans="3:6" s="2" customFormat="1" ht="15" customHeight="1" x14ac:dyDescent="0.25">
      <c r="C613"/>
      <c r="F613" s="18"/>
    </row>
    <row r="614" spans="3:6" s="2" customFormat="1" ht="15" customHeight="1" x14ac:dyDescent="0.25">
      <c r="C614"/>
      <c r="F614" s="18"/>
    </row>
    <row r="615" spans="3:6" s="2" customFormat="1" ht="15" customHeight="1" x14ac:dyDescent="0.25">
      <c r="C615"/>
      <c r="F615" s="18"/>
    </row>
    <row r="616" spans="3:6" s="2" customFormat="1" ht="15" customHeight="1" x14ac:dyDescent="0.25">
      <c r="C616"/>
      <c r="F616" s="18"/>
    </row>
    <row r="617" spans="3:6" s="2" customFormat="1" ht="15" customHeight="1" x14ac:dyDescent="0.25">
      <c r="C617"/>
      <c r="F617" s="18"/>
    </row>
    <row r="618" spans="3:6" s="2" customFormat="1" ht="15" customHeight="1" x14ac:dyDescent="0.25">
      <c r="C618"/>
      <c r="F618" s="18"/>
    </row>
    <row r="619" spans="3:6" s="2" customFormat="1" ht="15" customHeight="1" x14ac:dyDescent="0.25">
      <c r="C619"/>
      <c r="F619" s="18"/>
    </row>
    <row r="620" spans="3:6" s="2" customFormat="1" ht="15" customHeight="1" x14ac:dyDescent="0.25">
      <c r="C620"/>
      <c r="F620" s="18"/>
    </row>
    <row r="621" spans="3:6" s="2" customFormat="1" ht="15" customHeight="1" x14ac:dyDescent="0.25">
      <c r="C621"/>
      <c r="F621" s="18"/>
    </row>
    <row r="622" spans="3:6" s="2" customFormat="1" ht="15" customHeight="1" x14ac:dyDescent="0.25">
      <c r="C622"/>
      <c r="F622" s="18"/>
    </row>
    <row r="623" spans="3:6" s="2" customFormat="1" ht="15" customHeight="1" x14ac:dyDescent="0.25">
      <c r="C623"/>
      <c r="F623" s="18"/>
    </row>
    <row r="624" spans="3:6" s="2" customFormat="1" ht="15" customHeight="1" x14ac:dyDescent="0.25">
      <c r="C624"/>
      <c r="F624" s="18"/>
    </row>
    <row r="625" spans="3:6" s="2" customFormat="1" ht="15" customHeight="1" x14ac:dyDescent="0.25">
      <c r="C625"/>
      <c r="F625" s="18"/>
    </row>
    <row r="626" spans="3:6" s="2" customFormat="1" ht="15" customHeight="1" x14ac:dyDescent="0.25">
      <c r="C626"/>
      <c r="F626" s="18"/>
    </row>
    <row r="627" spans="3:6" s="2" customFormat="1" ht="15" customHeight="1" x14ac:dyDescent="0.25">
      <c r="C627"/>
      <c r="F627" s="18"/>
    </row>
    <row r="628" spans="3:6" s="2" customFormat="1" ht="15" customHeight="1" x14ac:dyDescent="0.25">
      <c r="C628"/>
      <c r="F628" s="18"/>
    </row>
    <row r="629" spans="3:6" s="2" customFormat="1" ht="15" customHeight="1" x14ac:dyDescent="0.25">
      <c r="C629"/>
      <c r="F629" s="18"/>
    </row>
    <row r="630" spans="3:6" s="2" customFormat="1" ht="15" customHeight="1" x14ac:dyDescent="0.25">
      <c r="C630"/>
      <c r="F630" s="18"/>
    </row>
    <row r="631" spans="3:6" s="2" customFormat="1" ht="15" customHeight="1" x14ac:dyDescent="0.25">
      <c r="C631"/>
      <c r="F631" s="18"/>
    </row>
    <row r="632" spans="3:6" s="2" customFormat="1" ht="15" customHeight="1" x14ac:dyDescent="0.25">
      <c r="C632"/>
      <c r="F632" s="18"/>
    </row>
    <row r="633" spans="3:6" s="2" customFormat="1" ht="15" customHeight="1" x14ac:dyDescent="0.25">
      <c r="C633"/>
      <c r="F633" s="18"/>
    </row>
    <row r="634" spans="3:6" s="2" customFormat="1" ht="15" customHeight="1" x14ac:dyDescent="0.25">
      <c r="C634"/>
      <c r="F634" s="18"/>
    </row>
    <row r="635" spans="3:6" s="2" customFormat="1" ht="15" customHeight="1" x14ac:dyDescent="0.25">
      <c r="C635"/>
      <c r="F635" s="18"/>
    </row>
    <row r="636" spans="3:6" s="2" customFormat="1" ht="15" customHeight="1" x14ac:dyDescent="0.25">
      <c r="C636"/>
      <c r="F636" s="18"/>
    </row>
    <row r="637" spans="3:6" s="2" customFormat="1" ht="15" customHeight="1" x14ac:dyDescent="0.25">
      <c r="C637"/>
      <c r="F637" s="18"/>
    </row>
    <row r="638" spans="3:6" s="2" customFormat="1" ht="15" customHeight="1" x14ac:dyDescent="0.25">
      <c r="C638"/>
      <c r="F638" s="18"/>
    </row>
    <row r="639" spans="3:6" s="2" customFormat="1" ht="15" customHeight="1" x14ac:dyDescent="0.25">
      <c r="C639"/>
      <c r="F639" s="18"/>
    </row>
    <row r="640" spans="3:6" s="2" customFormat="1" ht="15" customHeight="1" x14ac:dyDescent="0.25">
      <c r="C640"/>
      <c r="F640" s="18"/>
    </row>
    <row r="641" spans="3:6" s="2" customFormat="1" ht="15" customHeight="1" x14ac:dyDescent="0.25">
      <c r="C641"/>
      <c r="F641" s="18"/>
    </row>
    <row r="642" spans="3:6" s="2" customFormat="1" ht="15" customHeight="1" x14ac:dyDescent="0.25">
      <c r="C642"/>
      <c r="F642" s="18"/>
    </row>
    <row r="643" spans="3:6" s="2" customFormat="1" ht="15" customHeight="1" x14ac:dyDescent="0.25">
      <c r="C643"/>
      <c r="F643" s="18"/>
    </row>
    <row r="644" spans="3:6" s="2" customFormat="1" ht="15" customHeight="1" x14ac:dyDescent="0.25">
      <c r="C644"/>
      <c r="F644" s="18"/>
    </row>
    <row r="645" spans="3:6" s="2" customFormat="1" ht="15" customHeight="1" x14ac:dyDescent="0.25">
      <c r="C645"/>
      <c r="F645" s="18"/>
    </row>
    <row r="646" spans="3:6" s="2" customFormat="1" ht="15" customHeight="1" x14ac:dyDescent="0.25">
      <c r="C646"/>
      <c r="F646" s="18"/>
    </row>
    <row r="647" spans="3:6" s="2" customFormat="1" ht="15" customHeight="1" x14ac:dyDescent="0.25">
      <c r="C647"/>
      <c r="F647" s="18"/>
    </row>
    <row r="648" spans="3:6" s="2" customFormat="1" ht="15" customHeight="1" x14ac:dyDescent="0.25">
      <c r="C648"/>
      <c r="F648" s="18"/>
    </row>
    <row r="649" spans="3:6" s="2" customFormat="1" ht="15" customHeight="1" x14ac:dyDescent="0.25">
      <c r="C649"/>
      <c r="F649" s="18"/>
    </row>
    <row r="650" spans="3:6" s="2" customFormat="1" ht="15" customHeight="1" x14ac:dyDescent="0.25">
      <c r="C650"/>
      <c r="F650" s="18"/>
    </row>
    <row r="651" spans="3:6" s="2" customFormat="1" ht="15" customHeight="1" x14ac:dyDescent="0.25">
      <c r="C651"/>
      <c r="F651" s="18"/>
    </row>
    <row r="652" spans="3:6" s="2" customFormat="1" ht="15" customHeight="1" x14ac:dyDescent="0.25">
      <c r="C652"/>
      <c r="F652" s="18"/>
    </row>
    <row r="653" spans="3:6" s="2" customFormat="1" ht="15" customHeight="1" x14ac:dyDescent="0.25">
      <c r="C653"/>
      <c r="F653" s="18"/>
    </row>
    <row r="654" spans="3:6" s="2" customFormat="1" ht="15" customHeight="1" x14ac:dyDescent="0.25">
      <c r="C654"/>
      <c r="F654" s="18"/>
    </row>
    <row r="655" spans="3:6" s="2" customFormat="1" ht="15" customHeight="1" x14ac:dyDescent="0.25">
      <c r="C655"/>
      <c r="F655" s="18"/>
    </row>
    <row r="656" spans="3:6" s="2" customFormat="1" ht="15" customHeight="1" x14ac:dyDescent="0.25">
      <c r="C656"/>
      <c r="F656" s="18"/>
    </row>
    <row r="657" spans="3:6" s="2" customFormat="1" ht="15" customHeight="1" x14ac:dyDescent="0.25">
      <c r="C657"/>
      <c r="F657" s="18"/>
    </row>
    <row r="658" spans="3:6" s="2" customFormat="1" ht="15" customHeight="1" x14ac:dyDescent="0.25">
      <c r="C658"/>
      <c r="F658" s="18"/>
    </row>
    <row r="659" spans="3:6" s="2" customFormat="1" ht="15" customHeight="1" x14ac:dyDescent="0.25">
      <c r="C659"/>
      <c r="F659" s="18"/>
    </row>
    <row r="660" spans="3:6" s="2" customFormat="1" ht="15" customHeight="1" x14ac:dyDescent="0.25">
      <c r="C660"/>
      <c r="F660" s="18"/>
    </row>
    <row r="661" spans="3:6" s="2" customFormat="1" ht="15" customHeight="1" x14ac:dyDescent="0.25">
      <c r="C661"/>
      <c r="F661" s="18"/>
    </row>
    <row r="662" spans="3:6" s="2" customFormat="1" ht="15" customHeight="1" x14ac:dyDescent="0.25">
      <c r="C662"/>
      <c r="F662" s="18"/>
    </row>
    <row r="663" spans="3:6" s="2" customFormat="1" ht="15" customHeight="1" x14ac:dyDescent="0.25">
      <c r="C663"/>
      <c r="F663" s="18"/>
    </row>
    <row r="664" spans="3:6" s="2" customFormat="1" ht="15" customHeight="1" x14ac:dyDescent="0.25">
      <c r="C664"/>
      <c r="F664" s="18"/>
    </row>
    <row r="665" spans="3:6" s="2" customFormat="1" ht="15" customHeight="1" x14ac:dyDescent="0.25">
      <c r="C665"/>
      <c r="F665" s="18"/>
    </row>
    <row r="666" spans="3:6" s="2" customFormat="1" ht="15" customHeight="1" x14ac:dyDescent="0.25">
      <c r="C666"/>
      <c r="F666" s="18"/>
    </row>
    <row r="667" spans="3:6" s="2" customFormat="1" ht="15" customHeight="1" x14ac:dyDescent="0.25">
      <c r="C667"/>
      <c r="F667" s="18"/>
    </row>
    <row r="668" spans="3:6" s="2" customFormat="1" ht="15" customHeight="1" x14ac:dyDescent="0.25">
      <c r="C668"/>
      <c r="F668" s="18"/>
    </row>
    <row r="669" spans="3:6" s="2" customFormat="1" ht="15" customHeight="1" x14ac:dyDescent="0.25">
      <c r="C669"/>
      <c r="F669" s="18"/>
    </row>
    <row r="670" spans="3:6" s="2" customFormat="1" ht="15" customHeight="1" x14ac:dyDescent="0.25">
      <c r="C670"/>
      <c r="F670" s="18"/>
    </row>
    <row r="671" spans="3:6" s="2" customFormat="1" ht="15" customHeight="1" x14ac:dyDescent="0.25">
      <c r="C671"/>
      <c r="F671" s="18"/>
    </row>
    <row r="672" spans="3:6" s="2" customFormat="1" ht="15" customHeight="1" x14ac:dyDescent="0.25">
      <c r="C672"/>
      <c r="F672" s="18"/>
    </row>
    <row r="673" spans="3:6" s="2" customFormat="1" ht="15" customHeight="1" x14ac:dyDescent="0.25">
      <c r="C673"/>
      <c r="F673" s="18"/>
    </row>
    <row r="674" spans="3:6" s="2" customFormat="1" ht="15" customHeight="1" x14ac:dyDescent="0.25">
      <c r="C674"/>
      <c r="F674" s="18"/>
    </row>
    <row r="675" spans="3:6" s="2" customFormat="1" ht="15" customHeight="1" x14ac:dyDescent="0.25">
      <c r="C675"/>
      <c r="F675" s="18"/>
    </row>
    <row r="676" spans="3:6" s="2" customFormat="1" ht="15" customHeight="1" x14ac:dyDescent="0.25">
      <c r="C676"/>
      <c r="F676" s="18"/>
    </row>
    <row r="677" spans="3:6" s="2" customFormat="1" ht="15" customHeight="1" x14ac:dyDescent="0.25">
      <c r="C677"/>
      <c r="F677" s="18"/>
    </row>
    <row r="678" spans="3:6" s="2" customFormat="1" ht="15" customHeight="1" x14ac:dyDescent="0.25">
      <c r="C678"/>
      <c r="F678" s="18"/>
    </row>
    <row r="679" spans="3:6" s="2" customFormat="1" ht="15" customHeight="1" x14ac:dyDescent="0.25">
      <c r="C679"/>
      <c r="F679" s="18"/>
    </row>
    <row r="680" spans="3:6" s="2" customFormat="1" ht="15" customHeight="1" x14ac:dyDescent="0.25">
      <c r="C680"/>
      <c r="F680" s="18"/>
    </row>
    <row r="681" spans="3:6" s="2" customFormat="1" ht="15" customHeight="1" x14ac:dyDescent="0.25">
      <c r="C681"/>
      <c r="F681" s="18"/>
    </row>
    <row r="682" spans="3:6" s="2" customFormat="1" ht="15" customHeight="1" x14ac:dyDescent="0.25">
      <c r="C682"/>
      <c r="F682" s="18"/>
    </row>
    <row r="683" spans="3:6" s="2" customFormat="1" ht="15" customHeight="1" x14ac:dyDescent="0.25">
      <c r="C683"/>
      <c r="F683" s="18"/>
    </row>
    <row r="684" spans="3:6" s="2" customFormat="1" ht="15" customHeight="1" x14ac:dyDescent="0.25">
      <c r="C684"/>
      <c r="F684" s="18"/>
    </row>
    <row r="685" spans="3:6" s="2" customFormat="1" ht="15" customHeight="1" x14ac:dyDescent="0.25">
      <c r="C685"/>
      <c r="F685" s="18"/>
    </row>
    <row r="686" spans="3:6" s="2" customFormat="1" ht="15" customHeight="1" x14ac:dyDescent="0.25">
      <c r="C686"/>
      <c r="F686" s="18"/>
    </row>
    <row r="687" spans="3:6" s="2" customFormat="1" ht="15" customHeight="1" x14ac:dyDescent="0.25">
      <c r="C687"/>
      <c r="F687" s="18"/>
    </row>
    <row r="688" spans="3:6" s="2" customFormat="1" ht="15" customHeight="1" x14ac:dyDescent="0.25">
      <c r="C688"/>
      <c r="F688" s="18"/>
    </row>
    <row r="689" spans="3:6" s="2" customFormat="1" ht="15" customHeight="1" x14ac:dyDescent="0.25">
      <c r="C689"/>
      <c r="F689" s="18"/>
    </row>
    <row r="690" spans="3:6" s="2" customFormat="1" ht="15" customHeight="1" x14ac:dyDescent="0.25">
      <c r="C690"/>
      <c r="F690" s="18"/>
    </row>
    <row r="691" spans="3:6" s="2" customFormat="1" ht="15" customHeight="1" x14ac:dyDescent="0.25">
      <c r="C691"/>
      <c r="F691" s="18"/>
    </row>
    <row r="692" spans="3:6" s="2" customFormat="1" ht="15" customHeight="1" x14ac:dyDescent="0.25">
      <c r="C692"/>
      <c r="F692" s="18"/>
    </row>
    <row r="693" spans="3:6" s="2" customFormat="1" ht="15" customHeight="1" x14ac:dyDescent="0.25">
      <c r="C693"/>
      <c r="F693" s="18"/>
    </row>
    <row r="694" spans="3:6" s="2" customFormat="1" ht="15" customHeight="1" x14ac:dyDescent="0.25">
      <c r="C694"/>
      <c r="F694" s="18"/>
    </row>
    <row r="695" spans="3:6" s="2" customFormat="1" ht="15" customHeight="1" x14ac:dyDescent="0.25">
      <c r="C695"/>
      <c r="F695" s="18"/>
    </row>
    <row r="696" spans="3:6" s="2" customFormat="1" ht="15" customHeight="1" x14ac:dyDescent="0.25">
      <c r="C696"/>
      <c r="F696" s="18"/>
    </row>
    <row r="697" spans="3:6" s="2" customFormat="1" ht="15" customHeight="1" x14ac:dyDescent="0.25">
      <c r="C697"/>
      <c r="F697" s="18"/>
    </row>
    <row r="698" spans="3:6" s="2" customFormat="1" ht="15" customHeight="1" x14ac:dyDescent="0.25">
      <c r="C698"/>
      <c r="F698" s="18"/>
    </row>
    <row r="699" spans="3:6" s="2" customFormat="1" ht="15" customHeight="1" x14ac:dyDescent="0.25">
      <c r="C699"/>
      <c r="F699" s="18"/>
    </row>
    <row r="700" spans="3:6" s="2" customFormat="1" ht="15" customHeight="1" x14ac:dyDescent="0.25">
      <c r="C700"/>
      <c r="F700" s="18"/>
    </row>
    <row r="701" spans="3:6" s="2" customFormat="1" ht="15" customHeight="1" x14ac:dyDescent="0.25">
      <c r="C701"/>
      <c r="F701" s="18"/>
    </row>
    <row r="702" spans="3:6" s="2" customFormat="1" ht="15" customHeight="1" x14ac:dyDescent="0.25">
      <c r="C702"/>
      <c r="F702" s="18"/>
    </row>
    <row r="703" spans="3:6" s="2" customFormat="1" ht="15" customHeight="1" x14ac:dyDescent="0.25">
      <c r="C703"/>
      <c r="F703" s="18"/>
    </row>
    <row r="704" spans="3:6" s="2" customFormat="1" ht="15" customHeight="1" x14ac:dyDescent="0.25">
      <c r="C704"/>
      <c r="F704" s="18"/>
    </row>
    <row r="705" spans="3:6" s="2" customFormat="1" ht="15" customHeight="1" x14ac:dyDescent="0.25">
      <c r="C705"/>
      <c r="F705" s="18"/>
    </row>
    <row r="706" spans="3:6" s="2" customFormat="1" ht="15" customHeight="1" x14ac:dyDescent="0.25">
      <c r="C706"/>
      <c r="F706" s="18"/>
    </row>
    <row r="707" spans="3:6" s="2" customFormat="1" ht="15" customHeight="1" x14ac:dyDescent="0.25">
      <c r="C707"/>
      <c r="F707" s="18"/>
    </row>
    <row r="708" spans="3:6" s="2" customFormat="1" ht="15" customHeight="1" x14ac:dyDescent="0.25">
      <c r="C708"/>
      <c r="F708" s="18"/>
    </row>
    <row r="709" spans="3:6" s="2" customFormat="1" ht="15" customHeight="1" x14ac:dyDescent="0.25">
      <c r="C709"/>
      <c r="F709" s="18"/>
    </row>
    <row r="710" spans="3:6" s="2" customFormat="1" ht="15" customHeight="1" x14ac:dyDescent="0.25">
      <c r="C710"/>
      <c r="F710" s="18"/>
    </row>
    <row r="711" spans="3:6" s="2" customFormat="1" ht="15" customHeight="1" x14ac:dyDescent="0.25">
      <c r="C711"/>
      <c r="F711" s="18"/>
    </row>
    <row r="712" spans="3:6" s="2" customFormat="1" ht="15" customHeight="1" x14ac:dyDescent="0.25">
      <c r="C712"/>
      <c r="F712" s="18"/>
    </row>
    <row r="713" spans="3:6" s="2" customFormat="1" ht="15" customHeight="1" x14ac:dyDescent="0.25">
      <c r="C713"/>
      <c r="F713" s="18"/>
    </row>
    <row r="714" spans="3:6" s="2" customFormat="1" ht="15" customHeight="1" x14ac:dyDescent="0.25">
      <c r="C714"/>
      <c r="F714" s="18"/>
    </row>
    <row r="715" spans="3:6" s="2" customFormat="1" ht="15" customHeight="1" x14ac:dyDescent="0.25">
      <c r="C715"/>
      <c r="F715" s="18"/>
    </row>
    <row r="716" spans="3:6" s="2" customFormat="1" ht="15" customHeight="1" x14ac:dyDescent="0.25">
      <c r="C716"/>
      <c r="F716" s="18"/>
    </row>
    <row r="717" spans="3:6" s="2" customFormat="1" ht="15" customHeight="1" x14ac:dyDescent="0.25">
      <c r="C717"/>
      <c r="F717" s="18"/>
    </row>
    <row r="718" spans="3:6" s="2" customFormat="1" ht="15" customHeight="1" x14ac:dyDescent="0.25">
      <c r="C718"/>
      <c r="F718" s="18"/>
    </row>
    <row r="719" spans="3:6" s="2" customFormat="1" ht="15" customHeight="1" x14ac:dyDescent="0.25">
      <c r="C719"/>
      <c r="F719" s="18"/>
    </row>
    <row r="720" spans="3:6" s="2" customFormat="1" ht="15" customHeight="1" x14ac:dyDescent="0.25">
      <c r="C720"/>
      <c r="F720" s="18"/>
    </row>
    <row r="721" spans="3:6" s="2" customFormat="1" ht="15" customHeight="1" x14ac:dyDescent="0.25">
      <c r="C721"/>
      <c r="F721" s="18"/>
    </row>
    <row r="722" spans="3:6" s="2" customFormat="1" ht="15" customHeight="1" x14ac:dyDescent="0.25">
      <c r="C722"/>
      <c r="F722" s="18"/>
    </row>
    <row r="723" spans="3:6" s="2" customFormat="1" ht="15" customHeight="1" x14ac:dyDescent="0.25">
      <c r="C723"/>
      <c r="F723" s="18"/>
    </row>
    <row r="724" spans="3:6" s="2" customFormat="1" ht="15" customHeight="1" x14ac:dyDescent="0.25">
      <c r="C724"/>
      <c r="F724" s="18"/>
    </row>
    <row r="725" spans="3:6" s="2" customFormat="1" ht="15" customHeight="1" x14ac:dyDescent="0.25">
      <c r="C725"/>
      <c r="F725" s="18"/>
    </row>
    <row r="726" spans="3:6" s="2" customFormat="1" ht="15" customHeight="1" x14ac:dyDescent="0.25">
      <c r="C726"/>
      <c r="F726" s="18"/>
    </row>
    <row r="727" spans="3:6" s="2" customFormat="1" ht="15" customHeight="1" x14ac:dyDescent="0.25">
      <c r="C727"/>
      <c r="F727" s="18"/>
    </row>
    <row r="728" spans="3:6" s="2" customFormat="1" ht="15" customHeight="1" x14ac:dyDescent="0.25">
      <c r="C728"/>
      <c r="F728" s="18"/>
    </row>
    <row r="729" spans="3:6" s="2" customFormat="1" ht="15" customHeight="1" x14ac:dyDescent="0.25">
      <c r="C729"/>
      <c r="F729" s="18"/>
    </row>
    <row r="730" spans="3:6" s="2" customFormat="1" ht="15" customHeight="1" x14ac:dyDescent="0.25">
      <c r="C730"/>
      <c r="F730" s="18"/>
    </row>
    <row r="731" spans="3:6" s="2" customFormat="1" ht="15" customHeight="1" x14ac:dyDescent="0.25">
      <c r="C731"/>
      <c r="F731" s="18"/>
    </row>
    <row r="732" spans="3:6" s="2" customFormat="1" ht="15" customHeight="1" x14ac:dyDescent="0.25">
      <c r="C732"/>
      <c r="F732" s="18"/>
    </row>
    <row r="733" spans="3:6" s="2" customFormat="1" ht="15" customHeight="1" x14ac:dyDescent="0.25">
      <c r="C733"/>
      <c r="F733" s="18"/>
    </row>
    <row r="734" spans="3:6" s="2" customFormat="1" ht="15" customHeight="1" x14ac:dyDescent="0.25">
      <c r="C734"/>
      <c r="F734" s="18"/>
    </row>
    <row r="735" spans="3:6" s="2" customFormat="1" ht="15" customHeight="1" x14ac:dyDescent="0.25">
      <c r="C735"/>
      <c r="F735" s="18"/>
    </row>
    <row r="736" spans="3:6" s="2" customFormat="1" ht="15" customHeight="1" x14ac:dyDescent="0.25">
      <c r="C736"/>
      <c r="F736" s="18"/>
    </row>
    <row r="737" spans="3:6" s="2" customFormat="1" ht="15" customHeight="1" x14ac:dyDescent="0.25">
      <c r="C737"/>
      <c r="F737" s="18"/>
    </row>
    <row r="738" spans="3:6" s="2" customFormat="1" ht="15" customHeight="1" x14ac:dyDescent="0.25">
      <c r="C738"/>
      <c r="F738" s="18"/>
    </row>
    <row r="739" spans="3:6" s="2" customFormat="1" ht="15" customHeight="1" x14ac:dyDescent="0.25">
      <c r="C739"/>
      <c r="F739" s="18"/>
    </row>
    <row r="740" spans="3:6" s="2" customFormat="1" ht="15" customHeight="1" x14ac:dyDescent="0.25">
      <c r="C740"/>
      <c r="F740" s="18"/>
    </row>
    <row r="741" spans="3:6" s="2" customFormat="1" ht="15" customHeight="1" x14ac:dyDescent="0.25">
      <c r="C741"/>
      <c r="F741" s="18"/>
    </row>
    <row r="742" spans="3:6" s="2" customFormat="1" ht="15" customHeight="1" x14ac:dyDescent="0.25">
      <c r="C742"/>
      <c r="F742" s="18"/>
    </row>
    <row r="743" spans="3:6" s="2" customFormat="1" ht="15" customHeight="1" x14ac:dyDescent="0.25">
      <c r="C743"/>
      <c r="F743" s="18"/>
    </row>
    <row r="744" spans="3:6" s="2" customFormat="1" ht="15" customHeight="1" x14ac:dyDescent="0.25">
      <c r="C744"/>
      <c r="F744" s="18"/>
    </row>
    <row r="745" spans="3:6" s="2" customFormat="1" ht="15" customHeight="1" x14ac:dyDescent="0.25">
      <c r="C745"/>
      <c r="F745" s="18"/>
    </row>
    <row r="746" spans="3:6" s="2" customFormat="1" ht="15" customHeight="1" x14ac:dyDescent="0.25">
      <c r="C746"/>
      <c r="F746" s="18"/>
    </row>
    <row r="747" spans="3:6" s="2" customFormat="1" ht="15" customHeight="1" x14ac:dyDescent="0.25">
      <c r="C747"/>
      <c r="F747" s="18"/>
    </row>
    <row r="748" spans="3:6" s="2" customFormat="1" ht="15" customHeight="1" x14ac:dyDescent="0.25">
      <c r="C748"/>
      <c r="F748" s="18"/>
    </row>
    <row r="749" spans="3:6" s="2" customFormat="1" ht="15" customHeight="1" x14ac:dyDescent="0.25">
      <c r="C749"/>
      <c r="F749" s="18"/>
    </row>
    <row r="750" spans="3:6" s="2" customFormat="1" ht="15" customHeight="1" x14ac:dyDescent="0.25">
      <c r="C750"/>
      <c r="F750" s="18"/>
    </row>
    <row r="751" spans="3:6" s="2" customFormat="1" ht="15" customHeight="1" x14ac:dyDescent="0.25">
      <c r="C751"/>
      <c r="F751" s="18"/>
    </row>
    <row r="752" spans="3:6" s="2" customFormat="1" ht="15" customHeight="1" x14ac:dyDescent="0.25">
      <c r="C752"/>
      <c r="F752" s="18"/>
    </row>
    <row r="753" spans="3:6" s="2" customFormat="1" ht="15" customHeight="1" x14ac:dyDescent="0.25">
      <c r="C753"/>
      <c r="F753" s="18"/>
    </row>
    <row r="754" spans="3:6" s="2" customFormat="1" ht="15" customHeight="1" x14ac:dyDescent="0.25">
      <c r="C754"/>
      <c r="F754" s="18"/>
    </row>
    <row r="755" spans="3:6" s="2" customFormat="1" ht="15" customHeight="1" x14ac:dyDescent="0.25">
      <c r="C755"/>
      <c r="F755" s="18"/>
    </row>
    <row r="756" spans="3:6" s="2" customFormat="1" ht="15" customHeight="1" x14ac:dyDescent="0.25">
      <c r="C756"/>
      <c r="F756" s="18"/>
    </row>
    <row r="757" spans="3:6" s="2" customFormat="1" ht="15" customHeight="1" x14ac:dyDescent="0.25">
      <c r="C757"/>
      <c r="F757" s="18"/>
    </row>
    <row r="758" spans="3:6" s="2" customFormat="1" ht="15" customHeight="1" x14ac:dyDescent="0.25">
      <c r="C758"/>
      <c r="F758" s="18"/>
    </row>
    <row r="759" spans="3:6" s="2" customFormat="1" ht="15" customHeight="1" x14ac:dyDescent="0.25">
      <c r="C759"/>
      <c r="F759" s="18"/>
    </row>
    <row r="760" spans="3:6" s="2" customFormat="1" ht="15" customHeight="1" x14ac:dyDescent="0.25">
      <c r="C760"/>
      <c r="F760" s="18"/>
    </row>
    <row r="761" spans="3:6" s="2" customFormat="1" ht="15" customHeight="1" x14ac:dyDescent="0.25">
      <c r="C761"/>
      <c r="F761" s="18"/>
    </row>
    <row r="762" spans="3:6" s="2" customFormat="1" ht="15" customHeight="1" x14ac:dyDescent="0.25">
      <c r="C762"/>
      <c r="F762" s="18"/>
    </row>
    <row r="763" spans="3:6" s="2" customFormat="1" ht="15" customHeight="1" x14ac:dyDescent="0.25">
      <c r="C763"/>
      <c r="F763" s="18"/>
    </row>
    <row r="764" spans="3:6" s="2" customFormat="1" ht="15" customHeight="1" x14ac:dyDescent="0.25">
      <c r="C764"/>
      <c r="F764" s="18"/>
    </row>
    <row r="765" spans="3:6" s="2" customFormat="1" ht="15" customHeight="1" x14ac:dyDescent="0.25">
      <c r="C765"/>
      <c r="F765" s="18"/>
    </row>
    <row r="766" spans="3:6" s="2" customFormat="1" ht="15" customHeight="1" x14ac:dyDescent="0.25">
      <c r="C766"/>
      <c r="F766" s="18"/>
    </row>
    <row r="767" spans="3:6" s="2" customFormat="1" ht="15" customHeight="1" x14ac:dyDescent="0.25">
      <c r="C767"/>
      <c r="F767" s="18"/>
    </row>
    <row r="768" spans="3:6" s="2" customFormat="1" ht="15" customHeight="1" x14ac:dyDescent="0.25">
      <c r="C768"/>
      <c r="F768" s="18"/>
    </row>
    <row r="769" spans="3:6" s="2" customFormat="1" ht="15" customHeight="1" x14ac:dyDescent="0.25">
      <c r="C769"/>
      <c r="F769" s="18"/>
    </row>
    <row r="770" spans="3:6" s="2" customFormat="1" ht="15" customHeight="1" x14ac:dyDescent="0.25">
      <c r="C770"/>
      <c r="F770" s="18"/>
    </row>
    <row r="771" spans="3:6" s="2" customFormat="1" ht="15" customHeight="1" x14ac:dyDescent="0.25">
      <c r="C771"/>
      <c r="F771" s="18"/>
    </row>
    <row r="772" spans="3:6" s="2" customFormat="1" ht="15" customHeight="1" x14ac:dyDescent="0.25">
      <c r="C772"/>
      <c r="F772" s="18"/>
    </row>
    <row r="773" spans="3:6" s="2" customFormat="1" ht="15" customHeight="1" x14ac:dyDescent="0.25">
      <c r="C773"/>
      <c r="F773" s="18"/>
    </row>
    <row r="774" spans="3:6" s="2" customFormat="1" ht="15" customHeight="1" x14ac:dyDescent="0.25">
      <c r="C774"/>
      <c r="F774" s="18"/>
    </row>
    <row r="775" spans="3:6" s="2" customFormat="1" ht="15" customHeight="1" x14ac:dyDescent="0.25">
      <c r="C775"/>
      <c r="F775" s="18"/>
    </row>
    <row r="776" spans="3:6" s="2" customFormat="1" ht="15" customHeight="1" x14ac:dyDescent="0.25">
      <c r="C776"/>
      <c r="F776" s="18"/>
    </row>
    <row r="777" spans="3:6" s="2" customFormat="1" ht="15" customHeight="1" x14ac:dyDescent="0.25">
      <c r="C777"/>
      <c r="F777" s="18"/>
    </row>
    <row r="778" spans="3:6" s="2" customFormat="1" ht="15" customHeight="1" x14ac:dyDescent="0.25">
      <c r="C778"/>
      <c r="F778" s="18"/>
    </row>
    <row r="779" spans="3:6" s="2" customFormat="1" ht="15" customHeight="1" x14ac:dyDescent="0.25">
      <c r="C779"/>
      <c r="F779" s="18"/>
    </row>
    <row r="780" spans="3:6" s="2" customFormat="1" ht="15" customHeight="1" x14ac:dyDescent="0.25">
      <c r="C780"/>
      <c r="F780" s="18"/>
    </row>
    <row r="781" spans="3:6" s="2" customFormat="1" ht="15" customHeight="1" x14ac:dyDescent="0.25">
      <c r="C781"/>
      <c r="F781" s="18"/>
    </row>
    <row r="782" spans="3:6" s="2" customFormat="1" ht="15" customHeight="1" x14ac:dyDescent="0.25">
      <c r="C782"/>
      <c r="F782" s="18"/>
    </row>
    <row r="783" spans="3:6" s="2" customFormat="1" ht="15" customHeight="1" x14ac:dyDescent="0.25">
      <c r="C783"/>
      <c r="F783" s="18"/>
    </row>
    <row r="784" spans="3:6" s="2" customFormat="1" ht="15" customHeight="1" x14ac:dyDescent="0.25">
      <c r="C784"/>
      <c r="F784" s="18"/>
    </row>
    <row r="785" spans="3:6" s="2" customFormat="1" ht="15" customHeight="1" x14ac:dyDescent="0.25">
      <c r="C785"/>
      <c r="F785" s="18"/>
    </row>
    <row r="786" spans="3:6" s="2" customFormat="1" ht="15" customHeight="1" x14ac:dyDescent="0.25">
      <c r="C786"/>
      <c r="F786" s="18"/>
    </row>
    <row r="787" spans="3:6" s="2" customFormat="1" ht="15" customHeight="1" x14ac:dyDescent="0.25">
      <c r="C787"/>
      <c r="F787" s="18"/>
    </row>
    <row r="788" spans="3:6" s="2" customFormat="1" ht="15" customHeight="1" x14ac:dyDescent="0.25">
      <c r="C788"/>
      <c r="F788" s="18"/>
    </row>
    <row r="789" spans="3:6" s="2" customFormat="1" ht="15" customHeight="1" x14ac:dyDescent="0.25">
      <c r="C789"/>
      <c r="F789" s="18"/>
    </row>
    <row r="790" spans="3:6" s="2" customFormat="1" ht="15" customHeight="1" x14ac:dyDescent="0.25">
      <c r="C790"/>
      <c r="F790" s="18"/>
    </row>
    <row r="791" spans="3:6" s="2" customFormat="1" ht="15" customHeight="1" x14ac:dyDescent="0.25">
      <c r="C791"/>
      <c r="F791" s="18"/>
    </row>
    <row r="792" spans="3:6" s="2" customFormat="1" ht="15" customHeight="1" x14ac:dyDescent="0.25">
      <c r="C792"/>
      <c r="F792" s="18"/>
    </row>
    <row r="793" spans="3:6" s="2" customFormat="1" ht="15" customHeight="1" x14ac:dyDescent="0.25">
      <c r="C793"/>
      <c r="F793" s="18"/>
    </row>
    <row r="794" spans="3:6" s="2" customFormat="1" ht="15" customHeight="1" x14ac:dyDescent="0.25">
      <c r="C794"/>
      <c r="F794" s="18"/>
    </row>
    <row r="795" spans="3:6" s="2" customFormat="1" ht="15" customHeight="1" x14ac:dyDescent="0.25">
      <c r="C795"/>
      <c r="F795" s="18"/>
    </row>
    <row r="796" spans="3:6" s="2" customFormat="1" ht="15" customHeight="1" x14ac:dyDescent="0.25">
      <c r="C796"/>
      <c r="F796" s="18"/>
    </row>
    <row r="797" spans="3:6" s="2" customFormat="1" ht="15" customHeight="1" x14ac:dyDescent="0.25">
      <c r="C797"/>
      <c r="F797" s="18"/>
    </row>
    <row r="798" spans="3:6" s="2" customFormat="1" ht="15" customHeight="1" x14ac:dyDescent="0.25">
      <c r="C798"/>
      <c r="F798" s="18"/>
    </row>
    <row r="799" spans="3:6" s="2" customFormat="1" ht="15" customHeight="1" x14ac:dyDescent="0.25">
      <c r="C799"/>
      <c r="F799" s="18"/>
    </row>
    <row r="800" spans="3:6" s="2" customFormat="1" ht="15" customHeight="1" x14ac:dyDescent="0.25">
      <c r="C800"/>
      <c r="F800" s="18"/>
    </row>
    <row r="801" spans="3:6" s="2" customFormat="1" ht="15" customHeight="1" x14ac:dyDescent="0.25">
      <c r="C801"/>
      <c r="F801" s="18"/>
    </row>
    <row r="802" spans="3:6" s="2" customFormat="1" ht="15" customHeight="1" x14ac:dyDescent="0.25">
      <c r="C802"/>
      <c r="F802" s="18"/>
    </row>
    <row r="803" spans="3:6" s="2" customFormat="1" ht="15" customHeight="1" x14ac:dyDescent="0.25">
      <c r="C803"/>
      <c r="F803" s="18"/>
    </row>
    <row r="804" spans="3:6" s="2" customFormat="1" ht="15" customHeight="1" x14ac:dyDescent="0.25">
      <c r="C804"/>
      <c r="F804" s="18"/>
    </row>
    <row r="805" spans="3:6" s="2" customFormat="1" ht="15" customHeight="1" x14ac:dyDescent="0.25">
      <c r="C805"/>
      <c r="F805" s="18"/>
    </row>
    <row r="806" spans="3:6" s="2" customFormat="1" ht="15" customHeight="1" x14ac:dyDescent="0.25">
      <c r="C806"/>
      <c r="F806" s="18"/>
    </row>
    <row r="807" spans="3:6" s="2" customFormat="1" ht="15" customHeight="1" x14ac:dyDescent="0.25">
      <c r="C807"/>
      <c r="F807" s="18"/>
    </row>
    <row r="808" spans="3:6" s="2" customFormat="1" ht="15" customHeight="1" x14ac:dyDescent="0.25">
      <c r="C808"/>
      <c r="F808" s="18"/>
    </row>
    <row r="809" spans="3:6" s="2" customFormat="1" ht="15" customHeight="1" x14ac:dyDescent="0.25">
      <c r="C809"/>
      <c r="F809" s="18"/>
    </row>
    <row r="810" spans="3:6" s="2" customFormat="1" ht="15" customHeight="1" x14ac:dyDescent="0.25">
      <c r="C810"/>
      <c r="F810" s="18"/>
    </row>
    <row r="811" spans="3:6" s="2" customFormat="1" ht="15" customHeight="1" x14ac:dyDescent="0.25">
      <c r="C811"/>
      <c r="F811" s="18"/>
    </row>
    <row r="812" spans="3:6" s="2" customFormat="1" ht="15" customHeight="1" x14ac:dyDescent="0.25">
      <c r="C812"/>
      <c r="F812" s="18"/>
    </row>
    <row r="813" spans="3:6" s="2" customFormat="1" ht="15" customHeight="1" x14ac:dyDescent="0.25">
      <c r="C813"/>
      <c r="F813" s="18"/>
    </row>
    <row r="814" spans="3:6" s="2" customFormat="1" ht="15" customHeight="1" x14ac:dyDescent="0.25">
      <c r="C814"/>
      <c r="F814" s="18"/>
    </row>
    <row r="815" spans="3:6" s="2" customFormat="1" ht="15" customHeight="1" x14ac:dyDescent="0.25">
      <c r="C815"/>
      <c r="F815" s="18"/>
    </row>
    <row r="816" spans="3:6" s="2" customFormat="1" ht="15" customHeight="1" x14ac:dyDescent="0.25">
      <c r="C816"/>
      <c r="F816" s="18"/>
    </row>
    <row r="817" spans="3:6" s="2" customFormat="1" ht="15" customHeight="1" x14ac:dyDescent="0.25">
      <c r="C817"/>
      <c r="F817" s="18"/>
    </row>
    <row r="818" spans="3:6" s="2" customFormat="1" ht="15" customHeight="1" x14ac:dyDescent="0.25">
      <c r="C818"/>
      <c r="F818" s="18"/>
    </row>
    <row r="819" spans="3:6" s="2" customFormat="1" ht="15" customHeight="1" x14ac:dyDescent="0.25">
      <c r="C819"/>
      <c r="F819" s="18"/>
    </row>
    <row r="820" spans="3:6" s="2" customFormat="1" ht="15" customHeight="1" x14ac:dyDescent="0.25">
      <c r="C820"/>
      <c r="F820" s="18"/>
    </row>
    <row r="821" spans="3:6" s="2" customFormat="1" ht="15" customHeight="1" x14ac:dyDescent="0.25">
      <c r="C821"/>
      <c r="F821" s="18"/>
    </row>
    <row r="822" spans="3:6" s="2" customFormat="1" ht="15" customHeight="1" x14ac:dyDescent="0.25">
      <c r="C822"/>
      <c r="F822" s="18"/>
    </row>
    <row r="823" spans="3:6" s="2" customFormat="1" ht="15" customHeight="1" x14ac:dyDescent="0.25">
      <c r="C823"/>
      <c r="F823" s="18"/>
    </row>
    <row r="824" spans="3:6" s="2" customFormat="1" ht="15" customHeight="1" x14ac:dyDescent="0.25">
      <c r="C824"/>
      <c r="F824" s="18"/>
    </row>
    <row r="825" spans="3:6" s="2" customFormat="1" ht="15" customHeight="1" x14ac:dyDescent="0.25">
      <c r="C825"/>
      <c r="F825" s="18"/>
    </row>
    <row r="826" spans="3:6" s="2" customFormat="1" ht="15" customHeight="1" x14ac:dyDescent="0.25">
      <c r="C826"/>
      <c r="F826" s="18"/>
    </row>
    <row r="827" spans="3:6" s="2" customFormat="1" ht="15" customHeight="1" x14ac:dyDescent="0.25">
      <c r="C827"/>
      <c r="F827" s="18"/>
    </row>
    <row r="828" spans="3:6" s="2" customFormat="1" ht="15" customHeight="1" x14ac:dyDescent="0.25">
      <c r="C828"/>
      <c r="F828" s="18"/>
    </row>
    <row r="829" spans="3:6" s="2" customFormat="1" ht="15" customHeight="1" x14ac:dyDescent="0.25">
      <c r="C829"/>
      <c r="F829" s="18"/>
    </row>
    <row r="830" spans="3:6" s="2" customFormat="1" ht="15" customHeight="1" x14ac:dyDescent="0.25">
      <c r="C830"/>
      <c r="F830" s="18"/>
    </row>
    <row r="831" spans="3:6" s="2" customFormat="1" ht="15" customHeight="1" thickBot="1" x14ac:dyDescent="0.3">
      <c r="C831"/>
      <c r="F831" s="18"/>
    </row>
    <row r="841" spans="2:196" s="15" customFormat="1" ht="15" customHeight="1" thickBot="1" x14ac:dyDescent="0.3">
      <c r="B841" s="2"/>
      <c r="C841"/>
      <c r="D841" s="2"/>
      <c r="E841" s="2"/>
      <c r="F841" s="18"/>
      <c r="G841" s="2"/>
      <c r="H841" s="2"/>
      <c r="I841" s="16"/>
      <c r="J841" s="30"/>
      <c r="K841" s="17"/>
      <c r="L841" s="31"/>
      <c r="M841" s="16"/>
      <c r="N841" s="17"/>
      <c r="O841" s="16"/>
      <c r="P841" s="17"/>
      <c r="Q841" s="31"/>
      <c r="R841" s="16"/>
      <c r="S841" s="30"/>
      <c r="T841" s="17"/>
      <c r="U841" s="16"/>
      <c r="V841" s="17"/>
      <c r="W841" s="16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  <c r="FE841" s="2"/>
      <c r="FF841" s="2"/>
      <c r="FG841" s="2"/>
      <c r="FH841" s="2"/>
      <c r="FI841" s="2"/>
      <c r="FJ841" s="2"/>
      <c r="FK841" s="2"/>
      <c r="FL841" s="2"/>
      <c r="FM841" s="2"/>
      <c r="FN841" s="2"/>
      <c r="FO841" s="2"/>
      <c r="FP841" s="2"/>
      <c r="FQ841" s="2"/>
      <c r="FR841" s="2"/>
      <c r="FS841" s="2"/>
      <c r="FT841" s="2"/>
      <c r="FU841" s="2"/>
      <c r="FV841" s="2"/>
      <c r="FW841" s="2"/>
      <c r="FX841" s="2"/>
      <c r="FY841" s="2"/>
      <c r="FZ841" s="2"/>
      <c r="GA841" s="2"/>
      <c r="GB841" s="2"/>
      <c r="GC841" s="2"/>
      <c r="GD841" s="2"/>
      <c r="GE841" s="2"/>
      <c r="GF841" s="2"/>
      <c r="GG841" s="2"/>
      <c r="GH841" s="2"/>
      <c r="GI841" s="2"/>
      <c r="GJ841" s="2"/>
      <c r="GK841" s="2"/>
      <c r="GL841" s="2"/>
      <c r="GM841" s="2"/>
      <c r="GN841" s="2"/>
    </row>
    <row r="842" spans="2:196" s="15" customFormat="1" ht="15" customHeight="1" thickBot="1" x14ac:dyDescent="0.3">
      <c r="B842" s="2"/>
      <c r="C842"/>
      <c r="D842" s="2"/>
      <c r="E842" s="2"/>
      <c r="F842" s="18"/>
      <c r="G842" s="2"/>
      <c r="H842" s="2"/>
      <c r="I842" s="16"/>
      <c r="J842" s="30"/>
      <c r="K842" s="17"/>
      <c r="L842" s="31"/>
      <c r="M842" s="16"/>
      <c r="N842" s="17"/>
      <c r="O842" s="16"/>
      <c r="P842" s="17"/>
      <c r="Q842" s="31"/>
      <c r="R842" s="16"/>
      <c r="S842" s="30"/>
      <c r="T842" s="17"/>
      <c r="U842" s="16"/>
      <c r="V842" s="17"/>
      <c r="W842" s="16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  <c r="FE842" s="2"/>
      <c r="FF842" s="2"/>
      <c r="FG842" s="2"/>
      <c r="FH842" s="2"/>
      <c r="FI842" s="2"/>
      <c r="FJ842" s="2"/>
      <c r="FK842" s="2"/>
      <c r="FL842" s="2"/>
      <c r="FM842" s="2"/>
      <c r="FN842" s="2"/>
      <c r="FO842" s="2"/>
      <c r="FP842" s="2"/>
      <c r="FQ842" s="2"/>
      <c r="FR842" s="2"/>
      <c r="FS842" s="2"/>
      <c r="FT842" s="2"/>
      <c r="FU842" s="2"/>
      <c r="FV842" s="2"/>
      <c r="FW842" s="2"/>
      <c r="FX842" s="2"/>
      <c r="FY842" s="2"/>
      <c r="FZ842" s="2"/>
      <c r="GA842" s="2"/>
      <c r="GB842" s="2"/>
      <c r="GC842" s="2"/>
      <c r="GD842" s="2"/>
      <c r="GE842" s="2"/>
      <c r="GF842" s="2"/>
      <c r="GG842" s="2"/>
      <c r="GH842" s="2"/>
      <c r="GI842" s="2"/>
      <c r="GJ842" s="2"/>
      <c r="GK842" s="2"/>
      <c r="GL842" s="2"/>
      <c r="GM842" s="2"/>
      <c r="GN842" s="2"/>
    </row>
    <row r="843" spans="2:196" s="15" customFormat="1" ht="15" customHeight="1" thickBot="1" x14ac:dyDescent="0.3">
      <c r="B843" s="2"/>
      <c r="C843"/>
      <c r="D843" s="2"/>
      <c r="E843" s="2"/>
      <c r="F843" s="18"/>
      <c r="G843" s="2"/>
      <c r="H843" s="2"/>
      <c r="I843" s="16"/>
      <c r="J843" s="30"/>
      <c r="K843" s="17"/>
      <c r="L843" s="31"/>
      <c r="M843" s="16"/>
      <c r="N843" s="17"/>
      <c r="O843" s="16"/>
      <c r="P843" s="17"/>
      <c r="Q843" s="31"/>
      <c r="R843" s="16"/>
      <c r="S843" s="30"/>
      <c r="T843" s="17"/>
      <c r="U843" s="16"/>
      <c r="V843" s="17"/>
      <c r="W843" s="16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  <c r="FE843" s="2"/>
      <c r="FF843" s="2"/>
      <c r="FG843" s="2"/>
      <c r="FH843" s="2"/>
      <c r="FI843" s="2"/>
      <c r="FJ843" s="2"/>
      <c r="FK843" s="2"/>
      <c r="FL843" s="2"/>
      <c r="FM843" s="2"/>
      <c r="FN843" s="2"/>
      <c r="FO843" s="2"/>
      <c r="FP843" s="2"/>
      <c r="FQ843" s="2"/>
      <c r="FR843" s="2"/>
      <c r="FS843" s="2"/>
      <c r="FT843" s="2"/>
      <c r="FU843" s="2"/>
      <c r="FV843" s="2"/>
      <c r="FW843" s="2"/>
      <c r="FX843" s="2"/>
      <c r="FY843" s="2"/>
      <c r="FZ843" s="2"/>
      <c r="GA843" s="2"/>
      <c r="GB843" s="2"/>
      <c r="GC843" s="2"/>
      <c r="GD843" s="2"/>
      <c r="GE843" s="2"/>
      <c r="GF843" s="2"/>
      <c r="GG843" s="2"/>
      <c r="GH843" s="2"/>
      <c r="GI843" s="2"/>
      <c r="GJ843" s="2"/>
      <c r="GK843" s="2"/>
      <c r="GL843" s="2"/>
      <c r="GM843" s="2"/>
      <c r="GN843" s="2"/>
    </row>
    <row r="844" spans="2:196" s="15" customFormat="1" ht="15" customHeight="1" thickBot="1" x14ac:dyDescent="0.3">
      <c r="B844" s="2"/>
      <c r="C844"/>
      <c r="D844" s="2"/>
      <c r="E844" s="2"/>
      <c r="F844" s="18"/>
      <c r="G844" s="2"/>
      <c r="H844" s="2"/>
      <c r="I844" s="16"/>
      <c r="J844" s="30"/>
      <c r="K844" s="17"/>
      <c r="L844" s="31"/>
      <c r="M844" s="16"/>
      <c r="N844" s="17"/>
      <c r="O844" s="16"/>
      <c r="P844" s="17"/>
      <c r="Q844" s="31"/>
      <c r="R844" s="16"/>
      <c r="S844" s="30"/>
      <c r="T844" s="17"/>
      <c r="U844" s="16"/>
      <c r="V844" s="17"/>
      <c r="W844" s="16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  <c r="FE844" s="2"/>
      <c r="FF844" s="2"/>
      <c r="FG844" s="2"/>
      <c r="FH844" s="2"/>
      <c r="FI844" s="2"/>
      <c r="FJ844" s="2"/>
      <c r="FK844" s="2"/>
      <c r="FL844" s="2"/>
      <c r="FM844" s="2"/>
      <c r="FN844" s="2"/>
      <c r="FO844" s="2"/>
      <c r="FP844" s="2"/>
      <c r="FQ844" s="2"/>
      <c r="FR844" s="2"/>
      <c r="FS844" s="2"/>
      <c r="FT844" s="2"/>
      <c r="FU844" s="2"/>
      <c r="FV844" s="2"/>
      <c r="FW844" s="2"/>
      <c r="FX844" s="2"/>
      <c r="FY844" s="2"/>
      <c r="FZ844" s="2"/>
      <c r="GA844" s="2"/>
      <c r="GB844" s="2"/>
      <c r="GC844" s="2"/>
      <c r="GD844" s="2"/>
      <c r="GE844" s="2"/>
      <c r="GF844" s="2"/>
      <c r="GG844" s="2"/>
      <c r="GH844" s="2"/>
      <c r="GI844" s="2"/>
      <c r="GJ844" s="2"/>
      <c r="GK844" s="2"/>
      <c r="GL844" s="2"/>
      <c r="GM844" s="2"/>
      <c r="GN844" s="2"/>
    </row>
    <row r="845" spans="2:196" s="15" customFormat="1" ht="15" customHeight="1" thickBot="1" x14ac:dyDescent="0.3">
      <c r="B845" s="2"/>
      <c r="C845"/>
      <c r="D845" s="2"/>
      <c r="E845" s="2"/>
      <c r="F845" s="18"/>
      <c r="G845" s="2"/>
      <c r="H845" s="2"/>
      <c r="I845" s="16"/>
      <c r="J845" s="30"/>
      <c r="K845" s="17"/>
      <c r="L845" s="31"/>
      <c r="M845" s="16"/>
      <c r="N845" s="17"/>
      <c r="O845" s="16"/>
      <c r="P845" s="17"/>
      <c r="Q845" s="31"/>
      <c r="R845" s="16"/>
      <c r="S845" s="30"/>
      <c r="T845" s="17"/>
      <c r="U845" s="16"/>
      <c r="V845" s="17"/>
      <c r="W845" s="16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  <c r="FE845" s="2"/>
      <c r="FF845" s="2"/>
      <c r="FG845" s="2"/>
      <c r="FH845" s="2"/>
      <c r="FI845" s="2"/>
      <c r="FJ845" s="2"/>
      <c r="FK845" s="2"/>
      <c r="FL845" s="2"/>
      <c r="FM845" s="2"/>
      <c r="FN845" s="2"/>
      <c r="FO845" s="2"/>
      <c r="FP845" s="2"/>
      <c r="FQ845" s="2"/>
      <c r="FR845" s="2"/>
      <c r="FS845" s="2"/>
      <c r="FT845" s="2"/>
      <c r="FU845" s="2"/>
      <c r="FV845" s="2"/>
      <c r="FW845" s="2"/>
      <c r="FX845" s="2"/>
      <c r="FY845" s="2"/>
      <c r="FZ845" s="2"/>
      <c r="GA845" s="2"/>
      <c r="GB845" s="2"/>
      <c r="GC845" s="2"/>
      <c r="GD845" s="2"/>
      <c r="GE845" s="2"/>
      <c r="GF845" s="2"/>
      <c r="GG845" s="2"/>
      <c r="GH845" s="2"/>
      <c r="GI845" s="2"/>
      <c r="GJ845" s="2"/>
      <c r="GK845" s="2"/>
      <c r="GL845" s="2"/>
      <c r="GM845" s="2"/>
      <c r="GN845" s="2"/>
    </row>
    <row r="846" spans="2:196" s="15" customFormat="1" ht="15" customHeight="1" thickBot="1" x14ac:dyDescent="0.3">
      <c r="B846" s="2"/>
      <c r="C846"/>
      <c r="D846" s="2"/>
      <c r="E846" s="2"/>
      <c r="F846" s="18"/>
      <c r="G846" s="2"/>
      <c r="H846" s="2"/>
      <c r="I846" s="16"/>
      <c r="J846" s="30"/>
      <c r="K846" s="17"/>
      <c r="L846" s="31"/>
      <c r="M846" s="16"/>
      <c r="N846" s="17"/>
      <c r="O846" s="16"/>
      <c r="P846" s="17"/>
      <c r="Q846" s="31"/>
      <c r="R846" s="16"/>
      <c r="S846" s="30"/>
      <c r="T846" s="17"/>
      <c r="U846" s="16"/>
      <c r="V846" s="17"/>
      <c r="W846" s="16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  <c r="FE846" s="2"/>
      <c r="FF846" s="2"/>
      <c r="FG846" s="2"/>
      <c r="FH846" s="2"/>
      <c r="FI846" s="2"/>
      <c r="FJ846" s="2"/>
      <c r="FK846" s="2"/>
      <c r="FL846" s="2"/>
      <c r="FM846" s="2"/>
      <c r="FN846" s="2"/>
      <c r="FO846" s="2"/>
      <c r="FP846" s="2"/>
      <c r="FQ846" s="2"/>
      <c r="FR846" s="2"/>
      <c r="FS846" s="2"/>
      <c r="FT846" s="2"/>
      <c r="FU846" s="2"/>
      <c r="FV846" s="2"/>
      <c r="FW846" s="2"/>
      <c r="FX846" s="2"/>
      <c r="FY846" s="2"/>
      <c r="FZ846" s="2"/>
      <c r="GA846" s="2"/>
      <c r="GB846" s="2"/>
      <c r="GC846" s="2"/>
      <c r="GD846" s="2"/>
      <c r="GE846" s="2"/>
      <c r="GF846" s="2"/>
      <c r="GG846" s="2"/>
      <c r="GH846" s="2"/>
      <c r="GI846" s="2"/>
      <c r="GJ846" s="2"/>
      <c r="GK846" s="2"/>
      <c r="GL846" s="2"/>
      <c r="GM846" s="2"/>
      <c r="GN846" s="2"/>
    </row>
    <row r="847" spans="2:196" s="15" customFormat="1" ht="15" customHeight="1" thickBot="1" x14ac:dyDescent="0.3">
      <c r="B847" s="2"/>
      <c r="C847"/>
      <c r="D847" s="2"/>
      <c r="E847" s="2"/>
      <c r="F847" s="18"/>
      <c r="G847" s="2"/>
      <c r="H847" s="2"/>
      <c r="I847" s="16"/>
      <c r="J847" s="30"/>
      <c r="K847" s="17"/>
      <c r="L847" s="31"/>
      <c r="M847" s="16"/>
      <c r="N847" s="17"/>
      <c r="O847" s="16"/>
      <c r="P847" s="17"/>
      <c r="Q847" s="31"/>
      <c r="R847" s="16"/>
      <c r="S847" s="30"/>
      <c r="T847" s="17"/>
      <c r="U847" s="16"/>
      <c r="V847" s="17"/>
      <c r="W847" s="16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  <c r="FE847" s="2"/>
      <c r="FF847" s="2"/>
      <c r="FG847" s="2"/>
      <c r="FH847" s="2"/>
      <c r="FI847" s="2"/>
      <c r="FJ847" s="2"/>
      <c r="FK847" s="2"/>
      <c r="FL847" s="2"/>
      <c r="FM847" s="2"/>
      <c r="FN847" s="2"/>
      <c r="FO847" s="2"/>
      <c r="FP847" s="2"/>
      <c r="FQ847" s="2"/>
      <c r="FR847" s="2"/>
      <c r="FS847" s="2"/>
      <c r="FT847" s="2"/>
      <c r="FU847" s="2"/>
      <c r="FV847" s="2"/>
      <c r="FW847" s="2"/>
      <c r="FX847" s="2"/>
      <c r="FY847" s="2"/>
      <c r="FZ847" s="2"/>
      <c r="GA847" s="2"/>
      <c r="GB847" s="2"/>
      <c r="GC847" s="2"/>
      <c r="GD847" s="2"/>
      <c r="GE847" s="2"/>
      <c r="GF847" s="2"/>
      <c r="GG847" s="2"/>
      <c r="GH847" s="2"/>
      <c r="GI847" s="2"/>
      <c r="GJ847" s="2"/>
      <c r="GK847" s="2"/>
      <c r="GL847" s="2"/>
      <c r="GM847" s="2"/>
      <c r="GN847" s="2"/>
    </row>
    <row r="848" spans="2:196" s="15" customFormat="1" ht="15" customHeight="1" thickBot="1" x14ac:dyDescent="0.3">
      <c r="B848" s="2"/>
      <c r="C848"/>
      <c r="D848" s="2"/>
      <c r="E848" s="2"/>
      <c r="F848" s="18"/>
      <c r="G848" s="2"/>
      <c r="H848" s="2"/>
      <c r="I848" s="16"/>
      <c r="J848" s="30"/>
      <c r="K848" s="17"/>
      <c r="L848" s="31"/>
      <c r="M848" s="16"/>
      <c r="N848" s="17"/>
      <c r="O848" s="16"/>
      <c r="P848" s="17"/>
      <c r="Q848" s="31"/>
      <c r="R848" s="16"/>
      <c r="S848" s="30"/>
      <c r="T848" s="17"/>
      <c r="U848" s="16"/>
      <c r="V848" s="17"/>
      <c r="W848" s="16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  <c r="FE848" s="2"/>
      <c r="FF848" s="2"/>
      <c r="FG848" s="2"/>
      <c r="FH848" s="2"/>
      <c r="FI848" s="2"/>
      <c r="FJ848" s="2"/>
      <c r="FK848" s="2"/>
      <c r="FL848" s="2"/>
      <c r="FM848" s="2"/>
      <c r="FN848" s="2"/>
      <c r="FO848" s="2"/>
      <c r="FP848" s="2"/>
      <c r="FQ848" s="2"/>
      <c r="FR848" s="2"/>
      <c r="FS848" s="2"/>
      <c r="FT848" s="2"/>
      <c r="FU848" s="2"/>
      <c r="FV848" s="2"/>
      <c r="FW848" s="2"/>
      <c r="FX848" s="2"/>
      <c r="FY848" s="2"/>
      <c r="FZ848" s="2"/>
      <c r="GA848" s="2"/>
      <c r="GB848" s="2"/>
      <c r="GC848" s="2"/>
      <c r="GD848" s="2"/>
      <c r="GE848" s="2"/>
      <c r="GF848" s="2"/>
      <c r="GG848" s="2"/>
      <c r="GH848" s="2"/>
      <c r="GI848" s="2"/>
      <c r="GJ848" s="2"/>
      <c r="GK848" s="2"/>
      <c r="GL848" s="2"/>
      <c r="GM848" s="2"/>
      <c r="GN848" s="2"/>
    </row>
    <row r="849" spans="2:196" s="15" customFormat="1" ht="15" customHeight="1" thickBot="1" x14ac:dyDescent="0.3">
      <c r="B849" s="2"/>
      <c r="C849"/>
      <c r="D849" s="2"/>
      <c r="E849" s="2"/>
      <c r="F849" s="18"/>
      <c r="G849" s="2"/>
      <c r="H849" s="2"/>
      <c r="I849" s="16"/>
      <c r="J849" s="30"/>
      <c r="K849" s="17"/>
      <c r="L849" s="31"/>
      <c r="M849" s="16"/>
      <c r="N849" s="17"/>
      <c r="O849" s="16"/>
      <c r="P849" s="17"/>
      <c r="Q849" s="31"/>
      <c r="R849" s="16"/>
      <c r="S849" s="30"/>
      <c r="T849" s="17"/>
      <c r="U849" s="16"/>
      <c r="V849" s="17"/>
      <c r="W849" s="16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  <c r="FE849" s="2"/>
      <c r="FF849" s="2"/>
      <c r="FG849" s="2"/>
      <c r="FH849" s="2"/>
      <c r="FI849" s="2"/>
      <c r="FJ849" s="2"/>
      <c r="FK849" s="2"/>
      <c r="FL849" s="2"/>
      <c r="FM849" s="2"/>
      <c r="FN849" s="2"/>
      <c r="FO849" s="2"/>
      <c r="FP849" s="2"/>
      <c r="FQ849" s="2"/>
      <c r="FR849" s="2"/>
      <c r="FS849" s="2"/>
      <c r="FT849" s="2"/>
      <c r="FU849" s="2"/>
      <c r="FV849" s="2"/>
      <c r="FW849" s="2"/>
      <c r="FX849" s="2"/>
      <c r="FY849" s="2"/>
      <c r="FZ849" s="2"/>
      <c r="GA849" s="2"/>
      <c r="GB849" s="2"/>
      <c r="GC849" s="2"/>
      <c r="GD849" s="2"/>
      <c r="GE849" s="2"/>
      <c r="GF849" s="2"/>
      <c r="GG849" s="2"/>
      <c r="GH849" s="2"/>
      <c r="GI849" s="2"/>
      <c r="GJ849" s="2"/>
      <c r="GK849" s="2"/>
      <c r="GL849" s="2"/>
      <c r="GM849" s="2"/>
      <c r="GN849" s="2"/>
    </row>
    <row r="850" spans="2:196" s="15" customFormat="1" ht="15" customHeight="1" thickBot="1" x14ac:dyDescent="0.3">
      <c r="B850" s="2"/>
      <c r="C850"/>
      <c r="D850" s="2"/>
      <c r="E850" s="2"/>
      <c r="F850" s="18"/>
      <c r="G850" s="2"/>
      <c r="H850" s="2"/>
      <c r="I850" s="16"/>
      <c r="J850" s="30"/>
      <c r="K850" s="17"/>
      <c r="L850" s="31"/>
      <c r="M850" s="16"/>
      <c r="N850" s="17"/>
      <c r="O850" s="16"/>
      <c r="P850" s="17"/>
      <c r="Q850" s="31"/>
      <c r="R850" s="16"/>
      <c r="S850" s="30"/>
      <c r="T850" s="17"/>
      <c r="U850" s="16"/>
      <c r="V850" s="17"/>
      <c r="W850" s="16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  <c r="FE850" s="2"/>
      <c r="FF850" s="2"/>
      <c r="FG850" s="2"/>
      <c r="FH850" s="2"/>
      <c r="FI850" s="2"/>
      <c r="FJ850" s="2"/>
      <c r="FK850" s="2"/>
      <c r="FL850" s="2"/>
      <c r="FM850" s="2"/>
      <c r="FN850" s="2"/>
      <c r="FO850" s="2"/>
      <c r="FP850" s="2"/>
      <c r="FQ850" s="2"/>
      <c r="FR850" s="2"/>
      <c r="FS850" s="2"/>
      <c r="FT850" s="2"/>
      <c r="FU850" s="2"/>
      <c r="FV850" s="2"/>
      <c r="FW850" s="2"/>
      <c r="FX850" s="2"/>
      <c r="FY850" s="2"/>
      <c r="FZ850" s="2"/>
      <c r="GA850" s="2"/>
      <c r="GB850" s="2"/>
      <c r="GC850" s="2"/>
      <c r="GD850" s="2"/>
      <c r="GE850" s="2"/>
      <c r="GF850" s="2"/>
      <c r="GG850" s="2"/>
      <c r="GH850" s="2"/>
      <c r="GI850" s="2"/>
      <c r="GJ850" s="2"/>
      <c r="GK850" s="2"/>
      <c r="GL850" s="2"/>
      <c r="GM850" s="2"/>
      <c r="GN850" s="2"/>
    </row>
    <row r="851" spans="2:196" s="15" customFormat="1" ht="15" customHeight="1" thickBot="1" x14ac:dyDescent="0.3">
      <c r="B851" s="2"/>
      <c r="C851"/>
      <c r="D851" s="2"/>
      <c r="E851" s="2"/>
      <c r="F851" s="18"/>
      <c r="G851" s="2"/>
      <c r="H851" s="2"/>
      <c r="I851" s="16"/>
      <c r="J851" s="30"/>
      <c r="K851" s="17"/>
      <c r="L851" s="31"/>
      <c r="M851" s="16"/>
      <c r="N851" s="17"/>
      <c r="O851" s="16"/>
      <c r="P851" s="17"/>
      <c r="Q851" s="31"/>
      <c r="R851" s="16"/>
      <c r="S851" s="30"/>
      <c r="T851" s="17"/>
      <c r="U851" s="16"/>
      <c r="V851" s="17"/>
      <c r="W851" s="16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  <c r="FE851" s="2"/>
      <c r="FF851" s="2"/>
      <c r="FG851" s="2"/>
      <c r="FH851" s="2"/>
      <c r="FI851" s="2"/>
      <c r="FJ851" s="2"/>
      <c r="FK851" s="2"/>
      <c r="FL851" s="2"/>
      <c r="FM851" s="2"/>
      <c r="FN851" s="2"/>
      <c r="FO851" s="2"/>
      <c r="FP851" s="2"/>
      <c r="FQ851" s="2"/>
      <c r="FR851" s="2"/>
      <c r="FS851" s="2"/>
      <c r="FT851" s="2"/>
      <c r="FU851" s="2"/>
      <c r="FV851" s="2"/>
      <c r="FW851" s="2"/>
      <c r="FX851" s="2"/>
      <c r="FY851" s="2"/>
      <c r="FZ851" s="2"/>
      <c r="GA851" s="2"/>
      <c r="GB851" s="2"/>
      <c r="GC851" s="2"/>
      <c r="GD851" s="2"/>
      <c r="GE851" s="2"/>
      <c r="GF851" s="2"/>
      <c r="GG851" s="2"/>
      <c r="GH851" s="2"/>
      <c r="GI851" s="2"/>
      <c r="GJ851" s="2"/>
      <c r="GK851" s="2"/>
      <c r="GL851" s="2"/>
      <c r="GM851" s="2"/>
      <c r="GN851" s="2"/>
    </row>
    <row r="852" spans="2:196" s="15" customFormat="1" ht="15" customHeight="1" thickBot="1" x14ac:dyDescent="0.3">
      <c r="B852" s="2"/>
      <c r="C852"/>
      <c r="D852" s="2"/>
      <c r="E852" s="2"/>
      <c r="F852" s="18"/>
      <c r="G852" s="2"/>
      <c r="H852" s="2"/>
      <c r="I852" s="16"/>
      <c r="J852" s="30"/>
      <c r="K852" s="17"/>
      <c r="L852" s="31"/>
      <c r="M852" s="16"/>
      <c r="N852" s="17"/>
      <c r="O852" s="16"/>
      <c r="P852" s="17"/>
      <c r="Q852" s="31"/>
      <c r="R852" s="16"/>
      <c r="S852" s="30"/>
      <c r="T852" s="17"/>
      <c r="U852" s="16"/>
      <c r="V852" s="17"/>
      <c r="W852" s="16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  <c r="FE852" s="2"/>
      <c r="FF852" s="2"/>
      <c r="FG852" s="2"/>
      <c r="FH852" s="2"/>
      <c r="FI852" s="2"/>
      <c r="FJ852" s="2"/>
      <c r="FK852" s="2"/>
      <c r="FL852" s="2"/>
      <c r="FM852" s="2"/>
      <c r="FN852" s="2"/>
      <c r="FO852" s="2"/>
      <c r="FP852" s="2"/>
      <c r="FQ852" s="2"/>
      <c r="FR852" s="2"/>
      <c r="FS852" s="2"/>
      <c r="FT852" s="2"/>
      <c r="FU852" s="2"/>
      <c r="FV852" s="2"/>
      <c r="FW852" s="2"/>
      <c r="FX852" s="2"/>
      <c r="FY852" s="2"/>
      <c r="FZ852" s="2"/>
      <c r="GA852" s="2"/>
      <c r="GB852" s="2"/>
      <c r="GC852" s="2"/>
      <c r="GD852" s="2"/>
      <c r="GE852" s="2"/>
      <c r="GF852" s="2"/>
      <c r="GG852" s="2"/>
      <c r="GH852" s="2"/>
      <c r="GI852" s="2"/>
      <c r="GJ852" s="2"/>
      <c r="GK852" s="2"/>
      <c r="GL852" s="2"/>
      <c r="GM852" s="2"/>
      <c r="GN852" s="2"/>
    </row>
    <row r="853" spans="2:196" s="15" customFormat="1" ht="15" customHeight="1" thickBot="1" x14ac:dyDescent="0.3">
      <c r="B853" s="2"/>
      <c r="C853"/>
      <c r="D853" s="2"/>
      <c r="E853" s="2"/>
      <c r="F853" s="18"/>
      <c r="G853" s="2"/>
      <c r="H853" s="2"/>
      <c r="I853" s="16"/>
      <c r="J853" s="30"/>
      <c r="K853" s="17"/>
      <c r="L853" s="31"/>
      <c r="M853" s="16"/>
      <c r="N853" s="17"/>
      <c r="O853" s="16"/>
      <c r="P853" s="17"/>
      <c r="Q853" s="31"/>
      <c r="R853" s="16"/>
      <c r="S853" s="30"/>
      <c r="T853" s="17"/>
      <c r="U853" s="16"/>
      <c r="V853" s="17"/>
      <c r="W853" s="16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  <c r="FE853" s="2"/>
      <c r="FF853" s="2"/>
      <c r="FG853" s="2"/>
      <c r="FH853" s="2"/>
      <c r="FI853" s="2"/>
      <c r="FJ853" s="2"/>
      <c r="FK853" s="2"/>
      <c r="FL853" s="2"/>
      <c r="FM853" s="2"/>
      <c r="FN853" s="2"/>
      <c r="FO853" s="2"/>
      <c r="FP853" s="2"/>
      <c r="FQ853" s="2"/>
      <c r="FR853" s="2"/>
      <c r="FS853" s="2"/>
      <c r="FT853" s="2"/>
      <c r="FU853" s="2"/>
      <c r="FV853" s="2"/>
      <c r="FW853" s="2"/>
      <c r="FX853" s="2"/>
      <c r="FY853" s="2"/>
      <c r="FZ853" s="2"/>
      <c r="GA853" s="2"/>
      <c r="GB853" s="2"/>
      <c r="GC853" s="2"/>
      <c r="GD853" s="2"/>
      <c r="GE853" s="2"/>
      <c r="GF853" s="2"/>
      <c r="GG853" s="2"/>
      <c r="GH853" s="2"/>
      <c r="GI853" s="2"/>
      <c r="GJ853" s="2"/>
      <c r="GK853" s="2"/>
      <c r="GL853" s="2"/>
      <c r="GM853" s="2"/>
      <c r="GN853" s="2"/>
    </row>
    <row r="854" spans="2:196" s="15" customFormat="1" ht="15" customHeight="1" thickBot="1" x14ac:dyDescent="0.3">
      <c r="B854" s="2"/>
      <c r="C854"/>
      <c r="D854" s="2"/>
      <c r="E854" s="2"/>
      <c r="F854" s="18"/>
      <c r="G854" s="2"/>
      <c r="H854" s="2"/>
      <c r="I854" s="16"/>
      <c r="J854" s="30"/>
      <c r="K854" s="17"/>
      <c r="L854" s="31"/>
      <c r="M854" s="16"/>
      <c r="N854" s="17"/>
      <c r="O854" s="16"/>
      <c r="P854" s="17"/>
      <c r="Q854" s="31"/>
      <c r="R854" s="16"/>
      <c r="S854" s="30"/>
      <c r="T854" s="17"/>
      <c r="U854" s="16"/>
      <c r="V854" s="17"/>
      <c r="W854" s="16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  <c r="FE854" s="2"/>
      <c r="FF854" s="2"/>
      <c r="FG854" s="2"/>
      <c r="FH854" s="2"/>
      <c r="FI854" s="2"/>
      <c r="FJ854" s="2"/>
      <c r="FK854" s="2"/>
      <c r="FL854" s="2"/>
      <c r="FM854" s="2"/>
      <c r="FN854" s="2"/>
      <c r="FO854" s="2"/>
      <c r="FP854" s="2"/>
      <c r="FQ854" s="2"/>
      <c r="FR854" s="2"/>
      <c r="FS854" s="2"/>
      <c r="FT854" s="2"/>
      <c r="FU854" s="2"/>
      <c r="FV854" s="2"/>
      <c r="FW854" s="2"/>
      <c r="FX854" s="2"/>
      <c r="FY854" s="2"/>
      <c r="FZ854" s="2"/>
      <c r="GA854" s="2"/>
      <c r="GB854" s="2"/>
      <c r="GC854" s="2"/>
      <c r="GD854" s="2"/>
      <c r="GE854" s="2"/>
      <c r="GF854" s="2"/>
      <c r="GG854" s="2"/>
      <c r="GH854" s="2"/>
      <c r="GI854" s="2"/>
      <c r="GJ854" s="2"/>
      <c r="GK854" s="2"/>
      <c r="GL854" s="2"/>
      <c r="GM854" s="2"/>
      <c r="GN854" s="2"/>
    </row>
    <row r="855" spans="2:196" s="15" customFormat="1" ht="15" customHeight="1" thickBot="1" x14ac:dyDescent="0.3">
      <c r="B855" s="2"/>
      <c r="C855"/>
      <c r="D855" s="2"/>
      <c r="E855" s="2"/>
      <c r="F855" s="18"/>
      <c r="G855" s="2"/>
      <c r="H855" s="2"/>
      <c r="I855" s="16"/>
      <c r="J855" s="30"/>
      <c r="K855" s="17"/>
      <c r="L855" s="31"/>
      <c r="M855" s="16"/>
      <c r="N855" s="17"/>
      <c r="O855" s="16"/>
      <c r="P855" s="17"/>
      <c r="Q855" s="31"/>
      <c r="R855" s="16"/>
      <c r="S855" s="30"/>
      <c r="T855" s="17"/>
      <c r="U855" s="16"/>
      <c r="V855" s="17"/>
      <c r="W855" s="16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  <c r="FE855" s="2"/>
      <c r="FF855" s="2"/>
      <c r="FG855" s="2"/>
      <c r="FH855" s="2"/>
      <c r="FI855" s="2"/>
      <c r="FJ855" s="2"/>
      <c r="FK855" s="2"/>
      <c r="FL855" s="2"/>
      <c r="FM855" s="2"/>
      <c r="FN855" s="2"/>
      <c r="FO855" s="2"/>
      <c r="FP855" s="2"/>
      <c r="FQ855" s="2"/>
      <c r="FR855" s="2"/>
      <c r="FS855" s="2"/>
      <c r="FT855" s="2"/>
      <c r="FU855" s="2"/>
      <c r="FV855" s="2"/>
      <c r="FW855" s="2"/>
      <c r="FX855" s="2"/>
      <c r="FY855" s="2"/>
      <c r="FZ855" s="2"/>
      <c r="GA855" s="2"/>
      <c r="GB855" s="2"/>
      <c r="GC855" s="2"/>
      <c r="GD855" s="2"/>
      <c r="GE855" s="2"/>
      <c r="GF855" s="2"/>
      <c r="GG855" s="2"/>
      <c r="GH855" s="2"/>
      <c r="GI855" s="2"/>
      <c r="GJ855" s="2"/>
      <c r="GK855" s="2"/>
      <c r="GL855" s="2"/>
      <c r="GM855" s="2"/>
      <c r="GN855" s="2"/>
    </row>
    <row r="856" spans="2:196" s="15" customFormat="1" ht="15" customHeight="1" thickBot="1" x14ac:dyDescent="0.3">
      <c r="B856" s="2"/>
      <c r="C856"/>
      <c r="D856" s="2"/>
      <c r="E856" s="2"/>
      <c r="F856" s="18"/>
      <c r="G856" s="2"/>
      <c r="H856" s="2"/>
      <c r="I856" s="16"/>
      <c r="J856" s="30"/>
      <c r="K856" s="17"/>
      <c r="L856" s="31"/>
      <c r="M856" s="16"/>
      <c r="N856" s="17"/>
      <c r="O856" s="16"/>
      <c r="P856" s="17"/>
      <c r="Q856" s="31"/>
      <c r="R856" s="16"/>
      <c r="S856" s="30"/>
      <c r="T856" s="17"/>
      <c r="U856" s="16"/>
      <c r="V856" s="17"/>
      <c r="W856" s="16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  <c r="FE856" s="2"/>
      <c r="FF856" s="2"/>
      <c r="FG856" s="2"/>
      <c r="FH856" s="2"/>
      <c r="FI856" s="2"/>
      <c r="FJ856" s="2"/>
      <c r="FK856" s="2"/>
      <c r="FL856" s="2"/>
      <c r="FM856" s="2"/>
      <c r="FN856" s="2"/>
      <c r="FO856" s="2"/>
      <c r="FP856" s="2"/>
      <c r="FQ856" s="2"/>
      <c r="FR856" s="2"/>
      <c r="FS856" s="2"/>
      <c r="FT856" s="2"/>
      <c r="FU856" s="2"/>
      <c r="FV856" s="2"/>
      <c r="FW856" s="2"/>
      <c r="FX856" s="2"/>
      <c r="FY856" s="2"/>
      <c r="FZ856" s="2"/>
      <c r="GA856" s="2"/>
      <c r="GB856" s="2"/>
      <c r="GC856" s="2"/>
      <c r="GD856" s="2"/>
      <c r="GE856" s="2"/>
      <c r="GF856" s="2"/>
      <c r="GG856" s="2"/>
      <c r="GH856" s="2"/>
      <c r="GI856" s="2"/>
      <c r="GJ856" s="2"/>
      <c r="GK856" s="2"/>
      <c r="GL856" s="2"/>
      <c r="GM856" s="2"/>
      <c r="GN856" s="2"/>
    </row>
    <row r="857" spans="2:196" s="15" customFormat="1" ht="15" customHeight="1" thickBot="1" x14ac:dyDescent="0.3">
      <c r="B857" s="2"/>
      <c r="C857"/>
      <c r="D857" s="2"/>
      <c r="E857" s="2"/>
      <c r="F857" s="18"/>
      <c r="G857" s="2"/>
      <c r="H857" s="2"/>
      <c r="I857" s="16"/>
      <c r="J857" s="30"/>
      <c r="K857" s="17"/>
      <c r="L857" s="31"/>
      <c r="M857" s="16"/>
      <c r="N857" s="17"/>
      <c r="O857" s="16"/>
      <c r="P857" s="17"/>
      <c r="Q857" s="31"/>
      <c r="R857" s="16"/>
      <c r="S857" s="30"/>
      <c r="T857" s="17"/>
      <c r="U857" s="16"/>
      <c r="V857" s="17"/>
      <c r="W857" s="16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  <c r="FE857" s="2"/>
      <c r="FF857" s="2"/>
      <c r="FG857" s="2"/>
      <c r="FH857" s="2"/>
      <c r="FI857" s="2"/>
      <c r="FJ857" s="2"/>
      <c r="FK857" s="2"/>
      <c r="FL857" s="2"/>
      <c r="FM857" s="2"/>
      <c r="FN857" s="2"/>
      <c r="FO857" s="2"/>
      <c r="FP857" s="2"/>
      <c r="FQ857" s="2"/>
      <c r="FR857" s="2"/>
      <c r="FS857" s="2"/>
      <c r="FT857" s="2"/>
      <c r="FU857" s="2"/>
      <c r="FV857" s="2"/>
      <c r="FW857" s="2"/>
      <c r="FX857" s="2"/>
      <c r="FY857" s="2"/>
      <c r="FZ857" s="2"/>
      <c r="GA857" s="2"/>
      <c r="GB857" s="2"/>
      <c r="GC857" s="2"/>
      <c r="GD857" s="2"/>
      <c r="GE857" s="2"/>
      <c r="GF857" s="2"/>
      <c r="GG857" s="2"/>
      <c r="GH857" s="2"/>
      <c r="GI857" s="2"/>
      <c r="GJ857" s="2"/>
      <c r="GK857" s="2"/>
      <c r="GL857" s="2"/>
      <c r="GM857" s="2"/>
      <c r="GN857" s="2"/>
    </row>
    <row r="858" spans="2:196" s="15" customFormat="1" ht="15" customHeight="1" thickBot="1" x14ac:dyDescent="0.3">
      <c r="B858" s="2"/>
      <c r="C858"/>
      <c r="D858" s="2"/>
      <c r="E858" s="2"/>
      <c r="F858" s="18"/>
      <c r="G858" s="2"/>
      <c r="H858" s="2"/>
      <c r="I858" s="16"/>
      <c r="J858" s="30"/>
      <c r="K858" s="17"/>
      <c r="L858" s="31"/>
      <c r="M858" s="16"/>
      <c r="N858" s="17"/>
      <c r="O858" s="16"/>
      <c r="P858" s="17"/>
      <c r="Q858" s="31"/>
      <c r="R858" s="16"/>
      <c r="S858" s="30"/>
      <c r="T858" s="17"/>
      <c r="U858" s="16"/>
      <c r="V858" s="17"/>
      <c r="W858" s="16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  <c r="FE858" s="2"/>
      <c r="FF858" s="2"/>
      <c r="FG858" s="2"/>
      <c r="FH858" s="2"/>
      <c r="FI858" s="2"/>
      <c r="FJ858" s="2"/>
      <c r="FK858" s="2"/>
      <c r="FL858" s="2"/>
      <c r="FM858" s="2"/>
      <c r="FN858" s="2"/>
      <c r="FO858" s="2"/>
      <c r="FP858" s="2"/>
      <c r="FQ858" s="2"/>
      <c r="FR858" s="2"/>
      <c r="FS858" s="2"/>
      <c r="FT858" s="2"/>
      <c r="FU858" s="2"/>
      <c r="FV858" s="2"/>
      <c r="FW858" s="2"/>
      <c r="FX858" s="2"/>
      <c r="FY858" s="2"/>
      <c r="FZ858" s="2"/>
      <c r="GA858" s="2"/>
      <c r="GB858" s="2"/>
      <c r="GC858" s="2"/>
      <c r="GD858" s="2"/>
      <c r="GE858" s="2"/>
      <c r="GF858" s="2"/>
      <c r="GG858" s="2"/>
      <c r="GH858" s="2"/>
      <c r="GI858" s="2"/>
      <c r="GJ858" s="2"/>
      <c r="GK858" s="2"/>
      <c r="GL858" s="2"/>
      <c r="GM858" s="2"/>
      <c r="GN858" s="2"/>
    </row>
    <row r="859" spans="2:196" s="15" customFormat="1" ht="15" customHeight="1" thickBot="1" x14ac:dyDescent="0.3">
      <c r="B859" s="2"/>
      <c r="C859"/>
      <c r="D859" s="2"/>
      <c r="E859" s="2"/>
      <c r="F859" s="18"/>
      <c r="G859" s="2"/>
      <c r="H859" s="2"/>
      <c r="I859" s="16"/>
      <c r="J859" s="30"/>
      <c r="K859" s="17"/>
      <c r="L859" s="31"/>
      <c r="M859" s="16"/>
      <c r="N859" s="17"/>
      <c r="O859" s="16"/>
      <c r="P859" s="17"/>
      <c r="Q859" s="31"/>
      <c r="R859" s="16"/>
      <c r="S859" s="30"/>
      <c r="T859" s="17"/>
      <c r="U859" s="16"/>
      <c r="V859" s="17"/>
      <c r="W859" s="16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  <c r="FE859" s="2"/>
      <c r="FF859" s="2"/>
      <c r="FG859" s="2"/>
      <c r="FH859" s="2"/>
      <c r="FI859" s="2"/>
      <c r="FJ859" s="2"/>
      <c r="FK859" s="2"/>
      <c r="FL859" s="2"/>
      <c r="FM859" s="2"/>
      <c r="FN859" s="2"/>
      <c r="FO859" s="2"/>
      <c r="FP859" s="2"/>
      <c r="FQ859" s="2"/>
      <c r="FR859" s="2"/>
      <c r="FS859" s="2"/>
      <c r="FT859" s="2"/>
      <c r="FU859" s="2"/>
      <c r="FV859" s="2"/>
      <c r="FW859" s="2"/>
      <c r="FX859" s="2"/>
      <c r="FY859" s="2"/>
      <c r="FZ859" s="2"/>
      <c r="GA859" s="2"/>
      <c r="GB859" s="2"/>
      <c r="GC859" s="2"/>
      <c r="GD859" s="2"/>
      <c r="GE859" s="2"/>
      <c r="GF859" s="2"/>
      <c r="GG859" s="2"/>
      <c r="GH859" s="2"/>
      <c r="GI859" s="2"/>
      <c r="GJ859" s="2"/>
      <c r="GK859" s="2"/>
      <c r="GL859" s="2"/>
      <c r="GM859" s="2"/>
      <c r="GN859" s="2"/>
    </row>
    <row r="860" spans="2:196" s="15" customFormat="1" ht="15" customHeight="1" thickBot="1" x14ac:dyDescent="0.3">
      <c r="B860" s="2"/>
      <c r="C860"/>
      <c r="D860" s="2"/>
      <c r="E860" s="2"/>
      <c r="F860" s="18"/>
      <c r="G860" s="2"/>
      <c r="H860" s="2"/>
      <c r="I860" s="16"/>
      <c r="J860" s="30"/>
      <c r="K860" s="17"/>
      <c r="L860" s="31"/>
      <c r="M860" s="16"/>
      <c r="N860" s="17"/>
      <c r="O860" s="16"/>
      <c r="P860" s="17"/>
      <c r="Q860" s="31"/>
      <c r="R860" s="16"/>
      <c r="S860" s="30"/>
      <c r="T860" s="17"/>
      <c r="U860" s="16"/>
      <c r="V860" s="17"/>
      <c r="W860" s="16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  <c r="FE860" s="2"/>
      <c r="FF860" s="2"/>
      <c r="FG860" s="2"/>
      <c r="FH860" s="2"/>
      <c r="FI860" s="2"/>
      <c r="FJ860" s="2"/>
      <c r="FK860" s="2"/>
      <c r="FL860" s="2"/>
      <c r="FM860" s="2"/>
      <c r="FN860" s="2"/>
      <c r="FO860" s="2"/>
      <c r="FP860" s="2"/>
      <c r="FQ860" s="2"/>
      <c r="FR860" s="2"/>
      <c r="FS860" s="2"/>
      <c r="FT860" s="2"/>
      <c r="FU860" s="2"/>
      <c r="FV860" s="2"/>
      <c r="FW860" s="2"/>
      <c r="FX860" s="2"/>
      <c r="FY860" s="2"/>
      <c r="FZ860" s="2"/>
      <c r="GA860" s="2"/>
      <c r="GB860" s="2"/>
      <c r="GC860" s="2"/>
      <c r="GD860" s="2"/>
      <c r="GE860" s="2"/>
      <c r="GF860" s="2"/>
      <c r="GG860" s="2"/>
      <c r="GH860" s="2"/>
      <c r="GI860" s="2"/>
      <c r="GJ860" s="2"/>
      <c r="GK860" s="2"/>
      <c r="GL860" s="2"/>
      <c r="GM860" s="2"/>
      <c r="GN860" s="2"/>
    </row>
    <row r="861" spans="2:196" s="15" customFormat="1" ht="15" customHeight="1" thickBot="1" x14ac:dyDescent="0.3">
      <c r="B861" s="2"/>
      <c r="C861"/>
      <c r="D861" s="2"/>
      <c r="E861" s="2"/>
      <c r="F861" s="18"/>
      <c r="G861" s="2"/>
      <c r="H861" s="2"/>
      <c r="I861" s="16"/>
      <c r="J861" s="30"/>
      <c r="K861" s="17"/>
      <c r="L861" s="31"/>
      <c r="M861" s="16"/>
      <c r="N861" s="17"/>
      <c r="O861" s="16"/>
      <c r="P861" s="17"/>
      <c r="Q861" s="31"/>
      <c r="R861" s="16"/>
      <c r="S861" s="30"/>
      <c r="T861" s="17"/>
      <c r="U861" s="16"/>
      <c r="V861" s="17"/>
      <c r="W861" s="16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  <c r="FE861" s="2"/>
      <c r="FF861" s="2"/>
      <c r="FG861" s="2"/>
      <c r="FH861" s="2"/>
      <c r="FI861" s="2"/>
      <c r="FJ861" s="2"/>
      <c r="FK861" s="2"/>
      <c r="FL861" s="2"/>
      <c r="FM861" s="2"/>
      <c r="FN861" s="2"/>
      <c r="FO861" s="2"/>
      <c r="FP861" s="2"/>
      <c r="FQ861" s="2"/>
      <c r="FR861" s="2"/>
      <c r="FS861" s="2"/>
      <c r="FT861" s="2"/>
      <c r="FU861" s="2"/>
      <c r="FV861" s="2"/>
      <c r="FW861" s="2"/>
      <c r="FX861" s="2"/>
      <c r="FY861" s="2"/>
      <c r="FZ861" s="2"/>
      <c r="GA861" s="2"/>
      <c r="GB861" s="2"/>
      <c r="GC861" s="2"/>
      <c r="GD861" s="2"/>
      <c r="GE861" s="2"/>
      <c r="GF861" s="2"/>
      <c r="GG861" s="2"/>
      <c r="GH861" s="2"/>
      <c r="GI861" s="2"/>
      <c r="GJ861" s="2"/>
      <c r="GK861" s="2"/>
      <c r="GL861" s="2"/>
      <c r="GM861" s="2"/>
      <c r="GN861" s="2"/>
    </row>
    <row r="862" spans="2:196" s="15" customFormat="1" ht="15" customHeight="1" thickBot="1" x14ac:dyDescent="0.3">
      <c r="B862" s="2"/>
      <c r="C862"/>
      <c r="D862" s="2"/>
      <c r="E862" s="2"/>
      <c r="F862" s="18"/>
      <c r="G862" s="2"/>
      <c r="H862" s="2"/>
      <c r="I862" s="16"/>
      <c r="J862" s="30"/>
      <c r="K862" s="17"/>
      <c r="L862" s="31"/>
      <c r="M862" s="16"/>
      <c r="N862" s="17"/>
      <c r="O862" s="16"/>
      <c r="P862" s="17"/>
      <c r="Q862" s="31"/>
      <c r="R862" s="16"/>
      <c r="S862" s="30"/>
      <c r="T862" s="17"/>
      <c r="U862" s="16"/>
      <c r="V862" s="17"/>
      <c r="W862" s="16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  <c r="FE862" s="2"/>
      <c r="FF862" s="2"/>
      <c r="FG862" s="2"/>
      <c r="FH862" s="2"/>
      <c r="FI862" s="2"/>
      <c r="FJ862" s="2"/>
      <c r="FK862" s="2"/>
      <c r="FL862" s="2"/>
      <c r="FM862" s="2"/>
      <c r="FN862" s="2"/>
      <c r="FO862" s="2"/>
      <c r="FP862" s="2"/>
      <c r="FQ862" s="2"/>
      <c r="FR862" s="2"/>
      <c r="FS862" s="2"/>
      <c r="FT862" s="2"/>
      <c r="FU862" s="2"/>
      <c r="FV862" s="2"/>
      <c r="FW862" s="2"/>
      <c r="FX862" s="2"/>
      <c r="FY862" s="2"/>
      <c r="FZ862" s="2"/>
      <c r="GA862" s="2"/>
      <c r="GB862" s="2"/>
      <c r="GC862" s="2"/>
      <c r="GD862" s="2"/>
      <c r="GE862" s="2"/>
      <c r="GF862" s="2"/>
      <c r="GG862" s="2"/>
      <c r="GH862" s="2"/>
      <c r="GI862" s="2"/>
      <c r="GJ862" s="2"/>
      <c r="GK862" s="2"/>
      <c r="GL862" s="2"/>
      <c r="GM862" s="2"/>
      <c r="GN862" s="2"/>
    </row>
    <row r="863" spans="2:196" s="15" customFormat="1" ht="15" customHeight="1" thickBot="1" x14ac:dyDescent="0.3">
      <c r="B863" s="2"/>
      <c r="C863"/>
      <c r="D863" s="2"/>
      <c r="E863" s="2"/>
      <c r="F863" s="18"/>
      <c r="G863" s="2"/>
      <c r="H863" s="2"/>
      <c r="I863" s="16"/>
      <c r="J863" s="30"/>
      <c r="K863" s="17"/>
      <c r="L863" s="31"/>
      <c r="M863" s="16"/>
      <c r="N863" s="17"/>
      <c r="O863" s="16"/>
      <c r="P863" s="17"/>
      <c r="Q863" s="31"/>
      <c r="R863" s="16"/>
      <c r="S863" s="30"/>
      <c r="T863" s="17"/>
      <c r="U863" s="16"/>
      <c r="V863" s="17"/>
      <c r="W863" s="16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  <c r="FE863" s="2"/>
      <c r="FF863" s="2"/>
      <c r="FG863" s="2"/>
      <c r="FH863" s="2"/>
      <c r="FI863" s="2"/>
      <c r="FJ863" s="2"/>
      <c r="FK863" s="2"/>
      <c r="FL863" s="2"/>
      <c r="FM863" s="2"/>
      <c r="FN863" s="2"/>
      <c r="FO863" s="2"/>
      <c r="FP863" s="2"/>
      <c r="FQ863" s="2"/>
      <c r="FR863" s="2"/>
      <c r="FS863" s="2"/>
      <c r="FT863" s="2"/>
      <c r="FU863" s="2"/>
      <c r="FV863" s="2"/>
      <c r="FW863" s="2"/>
      <c r="FX863" s="2"/>
      <c r="FY863" s="2"/>
      <c r="FZ863" s="2"/>
      <c r="GA863" s="2"/>
      <c r="GB863" s="2"/>
      <c r="GC863" s="2"/>
      <c r="GD863" s="2"/>
      <c r="GE863" s="2"/>
      <c r="GF863" s="2"/>
      <c r="GG863" s="2"/>
      <c r="GH863" s="2"/>
      <c r="GI863" s="2"/>
      <c r="GJ863" s="2"/>
      <c r="GK863" s="2"/>
      <c r="GL863" s="2"/>
      <c r="GM863" s="2"/>
      <c r="GN863" s="2"/>
    </row>
    <row r="864" spans="2:196" s="15" customFormat="1" ht="15" customHeight="1" thickBot="1" x14ac:dyDescent="0.3">
      <c r="B864" s="2"/>
      <c r="C864"/>
      <c r="D864" s="2"/>
      <c r="E864" s="2"/>
      <c r="F864" s="18"/>
      <c r="G864" s="2"/>
      <c r="H864" s="2"/>
      <c r="I864" s="16"/>
      <c r="J864" s="30"/>
      <c r="K864" s="17"/>
      <c r="L864" s="31"/>
      <c r="M864" s="16"/>
      <c r="N864" s="17"/>
      <c r="O864" s="16"/>
      <c r="P864" s="17"/>
      <c r="Q864" s="31"/>
      <c r="R864" s="16"/>
      <c r="S864" s="30"/>
      <c r="T864" s="17"/>
      <c r="U864" s="16"/>
      <c r="V864" s="17"/>
      <c r="W864" s="16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  <c r="FE864" s="2"/>
      <c r="FF864" s="2"/>
      <c r="FG864" s="2"/>
      <c r="FH864" s="2"/>
      <c r="FI864" s="2"/>
      <c r="FJ864" s="2"/>
      <c r="FK864" s="2"/>
      <c r="FL864" s="2"/>
      <c r="FM864" s="2"/>
      <c r="FN864" s="2"/>
      <c r="FO864" s="2"/>
      <c r="FP864" s="2"/>
      <c r="FQ864" s="2"/>
      <c r="FR864" s="2"/>
      <c r="FS864" s="2"/>
      <c r="FT864" s="2"/>
      <c r="FU864" s="2"/>
      <c r="FV864" s="2"/>
      <c r="FW864" s="2"/>
      <c r="FX864" s="2"/>
      <c r="FY864" s="2"/>
      <c r="FZ864" s="2"/>
      <c r="GA864" s="2"/>
      <c r="GB864" s="2"/>
      <c r="GC864" s="2"/>
      <c r="GD864" s="2"/>
      <c r="GE864" s="2"/>
      <c r="GF864" s="2"/>
      <c r="GG864" s="2"/>
      <c r="GH864" s="2"/>
      <c r="GI864" s="2"/>
      <c r="GJ864" s="2"/>
      <c r="GK864" s="2"/>
      <c r="GL864" s="2"/>
      <c r="GM864" s="2"/>
      <c r="GN864" s="2"/>
    </row>
    <row r="865" spans="2:196" s="15" customFormat="1" ht="15" customHeight="1" thickBot="1" x14ac:dyDescent="0.3">
      <c r="B865" s="2"/>
      <c r="C865"/>
      <c r="D865" s="2"/>
      <c r="E865" s="2"/>
      <c r="F865" s="18"/>
      <c r="G865" s="2"/>
      <c r="H865" s="2"/>
      <c r="I865" s="16"/>
      <c r="J865" s="30"/>
      <c r="K865" s="17"/>
      <c r="L865" s="31"/>
      <c r="M865" s="16"/>
      <c r="N865" s="17"/>
      <c r="O865" s="16"/>
      <c r="P865" s="17"/>
      <c r="Q865" s="31"/>
      <c r="R865" s="16"/>
      <c r="S865" s="30"/>
      <c r="T865" s="17"/>
      <c r="U865" s="16"/>
      <c r="V865" s="17"/>
      <c r="W865" s="16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  <c r="FE865" s="2"/>
      <c r="FF865" s="2"/>
      <c r="FG865" s="2"/>
      <c r="FH865" s="2"/>
      <c r="FI865" s="2"/>
      <c r="FJ865" s="2"/>
      <c r="FK865" s="2"/>
      <c r="FL865" s="2"/>
      <c r="FM865" s="2"/>
      <c r="FN865" s="2"/>
      <c r="FO865" s="2"/>
      <c r="FP865" s="2"/>
      <c r="FQ865" s="2"/>
      <c r="FR865" s="2"/>
      <c r="FS865" s="2"/>
      <c r="FT865" s="2"/>
      <c r="FU865" s="2"/>
      <c r="FV865" s="2"/>
      <c r="FW865" s="2"/>
      <c r="FX865" s="2"/>
      <c r="FY865" s="2"/>
      <c r="FZ865" s="2"/>
      <c r="GA865" s="2"/>
      <c r="GB865" s="2"/>
      <c r="GC865" s="2"/>
      <c r="GD865" s="2"/>
      <c r="GE865" s="2"/>
      <c r="GF865" s="2"/>
      <c r="GG865" s="2"/>
      <c r="GH865" s="2"/>
      <c r="GI865" s="2"/>
      <c r="GJ865" s="2"/>
      <c r="GK865" s="2"/>
      <c r="GL865" s="2"/>
      <c r="GM865" s="2"/>
      <c r="GN865" s="2"/>
    </row>
    <row r="866" spans="2:196" s="15" customFormat="1" ht="15" customHeight="1" thickBot="1" x14ac:dyDescent="0.3">
      <c r="B866" s="2"/>
      <c r="C866"/>
      <c r="D866" s="2"/>
      <c r="E866" s="2"/>
      <c r="F866" s="18"/>
      <c r="G866" s="2"/>
      <c r="H866" s="2"/>
      <c r="I866" s="16"/>
      <c r="J866" s="30"/>
      <c r="K866" s="17"/>
      <c r="L866" s="31"/>
      <c r="M866" s="16"/>
      <c r="N866" s="17"/>
      <c r="O866" s="16"/>
      <c r="P866" s="17"/>
      <c r="Q866" s="31"/>
      <c r="R866" s="16"/>
      <c r="S866" s="30"/>
      <c r="T866" s="17"/>
      <c r="U866" s="16"/>
      <c r="V866" s="17"/>
      <c r="W866" s="16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  <c r="FE866" s="2"/>
      <c r="FF866" s="2"/>
      <c r="FG866" s="2"/>
      <c r="FH866" s="2"/>
      <c r="FI866" s="2"/>
      <c r="FJ866" s="2"/>
      <c r="FK866" s="2"/>
      <c r="FL866" s="2"/>
      <c r="FM866" s="2"/>
      <c r="FN866" s="2"/>
      <c r="FO866" s="2"/>
      <c r="FP866" s="2"/>
      <c r="FQ866" s="2"/>
      <c r="FR866" s="2"/>
      <c r="FS866" s="2"/>
      <c r="FT866" s="2"/>
      <c r="FU866" s="2"/>
      <c r="FV866" s="2"/>
      <c r="FW866" s="2"/>
      <c r="FX866" s="2"/>
      <c r="FY866" s="2"/>
      <c r="FZ866" s="2"/>
      <c r="GA866" s="2"/>
      <c r="GB866" s="2"/>
      <c r="GC866" s="2"/>
      <c r="GD866" s="2"/>
      <c r="GE866" s="2"/>
      <c r="GF866" s="2"/>
      <c r="GG866" s="2"/>
      <c r="GH866" s="2"/>
      <c r="GI866" s="2"/>
      <c r="GJ866" s="2"/>
      <c r="GK866" s="2"/>
      <c r="GL866" s="2"/>
      <c r="GM866" s="2"/>
      <c r="GN866" s="2"/>
    </row>
    <row r="867" spans="2:196" s="15" customFormat="1" ht="15" customHeight="1" thickBot="1" x14ac:dyDescent="0.3">
      <c r="B867" s="2"/>
      <c r="C867"/>
      <c r="D867" s="2"/>
      <c r="E867" s="2"/>
      <c r="F867" s="18"/>
      <c r="G867" s="2"/>
      <c r="H867" s="2"/>
      <c r="I867" s="16"/>
      <c r="J867" s="30"/>
      <c r="K867" s="17"/>
      <c r="L867" s="31"/>
      <c r="M867" s="16"/>
      <c r="N867" s="17"/>
      <c r="O867" s="16"/>
      <c r="P867" s="17"/>
      <c r="Q867" s="31"/>
      <c r="R867" s="16"/>
      <c r="S867" s="30"/>
      <c r="T867" s="17"/>
      <c r="U867" s="16"/>
      <c r="V867" s="17"/>
      <c r="W867" s="16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  <c r="FE867" s="2"/>
      <c r="FF867" s="2"/>
      <c r="FG867" s="2"/>
      <c r="FH867" s="2"/>
      <c r="FI867" s="2"/>
      <c r="FJ867" s="2"/>
      <c r="FK867" s="2"/>
      <c r="FL867" s="2"/>
      <c r="FM867" s="2"/>
      <c r="FN867" s="2"/>
      <c r="FO867" s="2"/>
      <c r="FP867" s="2"/>
      <c r="FQ867" s="2"/>
      <c r="FR867" s="2"/>
      <c r="FS867" s="2"/>
      <c r="FT867" s="2"/>
      <c r="FU867" s="2"/>
      <c r="FV867" s="2"/>
      <c r="FW867" s="2"/>
      <c r="FX867" s="2"/>
      <c r="FY867" s="2"/>
      <c r="FZ867" s="2"/>
      <c r="GA867" s="2"/>
      <c r="GB867" s="2"/>
      <c r="GC867" s="2"/>
      <c r="GD867" s="2"/>
      <c r="GE867" s="2"/>
      <c r="GF867" s="2"/>
      <c r="GG867" s="2"/>
      <c r="GH867" s="2"/>
      <c r="GI867" s="2"/>
      <c r="GJ867" s="2"/>
      <c r="GK867" s="2"/>
      <c r="GL867" s="2"/>
      <c r="GM867" s="2"/>
      <c r="GN867" s="2"/>
    </row>
    <row r="868" spans="2:196" s="15" customFormat="1" ht="15" customHeight="1" thickBot="1" x14ac:dyDescent="0.3">
      <c r="B868" s="2"/>
      <c r="C868"/>
      <c r="D868" s="2"/>
      <c r="E868" s="2"/>
      <c r="F868" s="18"/>
      <c r="G868" s="2"/>
      <c r="H868" s="2"/>
      <c r="I868" s="16"/>
      <c r="J868" s="30"/>
      <c r="K868" s="17"/>
      <c r="L868" s="31"/>
      <c r="M868" s="16"/>
      <c r="N868" s="17"/>
      <c r="O868" s="16"/>
      <c r="P868" s="17"/>
      <c r="Q868" s="31"/>
      <c r="R868" s="16"/>
      <c r="S868" s="30"/>
      <c r="T868" s="17"/>
      <c r="U868" s="16"/>
      <c r="V868" s="17"/>
      <c r="W868" s="16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  <c r="FE868" s="2"/>
      <c r="FF868" s="2"/>
      <c r="FG868" s="2"/>
      <c r="FH868" s="2"/>
      <c r="FI868" s="2"/>
      <c r="FJ868" s="2"/>
      <c r="FK868" s="2"/>
      <c r="FL868" s="2"/>
      <c r="FM868" s="2"/>
      <c r="FN868" s="2"/>
      <c r="FO868" s="2"/>
      <c r="FP868" s="2"/>
      <c r="FQ868" s="2"/>
      <c r="FR868" s="2"/>
      <c r="FS868" s="2"/>
      <c r="FT868" s="2"/>
      <c r="FU868" s="2"/>
      <c r="FV868" s="2"/>
      <c r="FW868" s="2"/>
      <c r="FX868" s="2"/>
      <c r="FY868" s="2"/>
      <c r="FZ868" s="2"/>
      <c r="GA868" s="2"/>
      <c r="GB868" s="2"/>
      <c r="GC868" s="2"/>
      <c r="GD868" s="2"/>
      <c r="GE868" s="2"/>
      <c r="GF868" s="2"/>
      <c r="GG868" s="2"/>
      <c r="GH868" s="2"/>
      <c r="GI868" s="2"/>
      <c r="GJ868" s="2"/>
      <c r="GK868" s="2"/>
      <c r="GL868" s="2"/>
      <c r="GM868" s="2"/>
      <c r="GN868" s="2"/>
    </row>
    <row r="869" spans="2:196" s="15" customFormat="1" ht="15" customHeight="1" thickBot="1" x14ac:dyDescent="0.3">
      <c r="B869" s="2"/>
      <c r="C869"/>
      <c r="D869" s="2"/>
      <c r="E869" s="2"/>
      <c r="F869" s="18"/>
      <c r="G869" s="2"/>
      <c r="H869" s="2"/>
      <c r="I869" s="16"/>
      <c r="J869" s="30"/>
      <c r="K869" s="17"/>
      <c r="L869" s="31"/>
      <c r="M869" s="16"/>
      <c r="N869" s="17"/>
      <c r="O869" s="16"/>
      <c r="P869" s="17"/>
      <c r="Q869" s="31"/>
      <c r="R869" s="16"/>
      <c r="S869" s="30"/>
      <c r="T869" s="17"/>
      <c r="U869" s="16"/>
      <c r="V869" s="17"/>
      <c r="W869" s="16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  <c r="FE869" s="2"/>
      <c r="FF869" s="2"/>
      <c r="FG869" s="2"/>
      <c r="FH869" s="2"/>
      <c r="FI869" s="2"/>
      <c r="FJ869" s="2"/>
      <c r="FK869" s="2"/>
      <c r="FL869" s="2"/>
      <c r="FM869" s="2"/>
      <c r="FN869" s="2"/>
      <c r="FO869" s="2"/>
      <c r="FP869" s="2"/>
      <c r="FQ869" s="2"/>
      <c r="FR869" s="2"/>
      <c r="FS869" s="2"/>
      <c r="FT869" s="2"/>
      <c r="FU869" s="2"/>
      <c r="FV869" s="2"/>
      <c r="FW869" s="2"/>
      <c r="FX869" s="2"/>
      <c r="FY869" s="2"/>
      <c r="FZ869" s="2"/>
      <c r="GA869" s="2"/>
      <c r="GB869" s="2"/>
      <c r="GC869" s="2"/>
      <c r="GD869" s="2"/>
      <c r="GE869" s="2"/>
      <c r="GF869" s="2"/>
      <c r="GG869" s="2"/>
      <c r="GH869" s="2"/>
      <c r="GI869" s="2"/>
      <c r="GJ869" s="2"/>
      <c r="GK869" s="2"/>
      <c r="GL869" s="2"/>
      <c r="GM869" s="2"/>
      <c r="GN869" s="2"/>
    </row>
    <row r="870" spans="2:196" s="15" customFormat="1" ht="15" customHeight="1" thickBot="1" x14ac:dyDescent="0.3">
      <c r="B870" s="2"/>
      <c r="C870"/>
      <c r="D870" s="2"/>
      <c r="E870" s="2"/>
      <c r="F870" s="18"/>
      <c r="G870" s="2"/>
      <c r="H870" s="2"/>
      <c r="I870" s="16"/>
      <c r="J870" s="30"/>
      <c r="K870" s="17"/>
      <c r="L870" s="31"/>
      <c r="M870" s="16"/>
      <c r="N870" s="17"/>
      <c r="O870" s="16"/>
      <c r="P870" s="17"/>
      <c r="Q870" s="31"/>
      <c r="R870" s="16"/>
      <c r="S870" s="30"/>
      <c r="T870" s="17"/>
      <c r="U870" s="16"/>
      <c r="V870" s="17"/>
      <c r="W870" s="16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  <c r="FE870" s="2"/>
      <c r="FF870" s="2"/>
      <c r="FG870" s="2"/>
      <c r="FH870" s="2"/>
      <c r="FI870" s="2"/>
      <c r="FJ870" s="2"/>
      <c r="FK870" s="2"/>
      <c r="FL870" s="2"/>
      <c r="FM870" s="2"/>
      <c r="FN870" s="2"/>
      <c r="FO870" s="2"/>
      <c r="FP870" s="2"/>
      <c r="FQ870" s="2"/>
      <c r="FR870" s="2"/>
      <c r="FS870" s="2"/>
      <c r="FT870" s="2"/>
      <c r="FU870" s="2"/>
      <c r="FV870" s="2"/>
      <c r="FW870" s="2"/>
      <c r="FX870" s="2"/>
      <c r="FY870" s="2"/>
      <c r="FZ870" s="2"/>
      <c r="GA870" s="2"/>
      <c r="GB870" s="2"/>
      <c r="GC870" s="2"/>
      <c r="GD870" s="2"/>
      <c r="GE870" s="2"/>
      <c r="GF870" s="2"/>
      <c r="GG870" s="2"/>
      <c r="GH870" s="2"/>
      <c r="GI870" s="2"/>
      <c r="GJ870" s="2"/>
      <c r="GK870" s="2"/>
      <c r="GL870" s="2"/>
      <c r="GM870" s="2"/>
      <c r="GN870" s="2"/>
    </row>
    <row r="871" spans="2:196" s="15" customFormat="1" ht="15" customHeight="1" thickBot="1" x14ac:dyDescent="0.3">
      <c r="B871" s="2"/>
      <c r="C871"/>
      <c r="D871" s="2"/>
      <c r="E871" s="2"/>
      <c r="F871" s="18"/>
      <c r="G871" s="2"/>
      <c r="H871" s="2"/>
      <c r="I871" s="16"/>
      <c r="J871" s="30"/>
      <c r="K871" s="17"/>
      <c r="L871" s="31"/>
      <c r="M871" s="16"/>
      <c r="N871" s="17"/>
      <c r="O871" s="16"/>
      <c r="P871" s="17"/>
      <c r="Q871" s="31"/>
      <c r="R871" s="16"/>
      <c r="S871" s="30"/>
      <c r="T871" s="17"/>
      <c r="U871" s="16"/>
      <c r="V871" s="17"/>
      <c r="W871" s="16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  <c r="FE871" s="2"/>
      <c r="FF871" s="2"/>
      <c r="FG871" s="2"/>
      <c r="FH871" s="2"/>
      <c r="FI871" s="2"/>
      <c r="FJ871" s="2"/>
      <c r="FK871" s="2"/>
      <c r="FL871" s="2"/>
      <c r="FM871" s="2"/>
      <c r="FN871" s="2"/>
      <c r="FO871" s="2"/>
      <c r="FP871" s="2"/>
      <c r="FQ871" s="2"/>
      <c r="FR871" s="2"/>
      <c r="FS871" s="2"/>
      <c r="FT871" s="2"/>
      <c r="FU871" s="2"/>
      <c r="FV871" s="2"/>
      <c r="FW871" s="2"/>
      <c r="FX871" s="2"/>
      <c r="FY871" s="2"/>
      <c r="FZ871" s="2"/>
      <c r="GA871" s="2"/>
      <c r="GB871" s="2"/>
      <c r="GC871" s="2"/>
      <c r="GD871" s="2"/>
      <c r="GE871" s="2"/>
      <c r="GF871" s="2"/>
      <c r="GG871" s="2"/>
      <c r="GH871" s="2"/>
      <c r="GI871" s="2"/>
      <c r="GJ871" s="2"/>
      <c r="GK871" s="2"/>
      <c r="GL871" s="2"/>
      <c r="GM871" s="2"/>
      <c r="GN871" s="2"/>
    </row>
    <row r="872" spans="2:196" s="15" customFormat="1" ht="15" customHeight="1" thickBot="1" x14ac:dyDescent="0.3">
      <c r="B872" s="2"/>
      <c r="C872"/>
      <c r="D872" s="2"/>
      <c r="E872" s="2"/>
      <c r="F872" s="18"/>
      <c r="G872" s="2"/>
      <c r="H872" s="2"/>
      <c r="I872" s="16"/>
      <c r="J872" s="30"/>
      <c r="K872" s="17"/>
      <c r="L872" s="31"/>
      <c r="M872" s="16"/>
      <c r="N872" s="17"/>
      <c r="O872" s="16"/>
      <c r="P872" s="17"/>
      <c r="Q872" s="31"/>
      <c r="R872" s="16"/>
      <c r="S872" s="30"/>
      <c r="T872" s="17"/>
      <c r="U872" s="16"/>
      <c r="V872" s="17"/>
      <c r="W872" s="16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  <c r="FE872" s="2"/>
      <c r="FF872" s="2"/>
      <c r="FG872" s="2"/>
      <c r="FH872" s="2"/>
      <c r="FI872" s="2"/>
      <c r="FJ872" s="2"/>
      <c r="FK872" s="2"/>
      <c r="FL872" s="2"/>
      <c r="FM872" s="2"/>
      <c r="FN872" s="2"/>
      <c r="FO872" s="2"/>
      <c r="FP872" s="2"/>
      <c r="FQ872" s="2"/>
      <c r="FR872" s="2"/>
      <c r="FS872" s="2"/>
      <c r="FT872" s="2"/>
      <c r="FU872" s="2"/>
      <c r="FV872" s="2"/>
      <c r="FW872" s="2"/>
      <c r="FX872" s="2"/>
      <c r="FY872" s="2"/>
      <c r="FZ872" s="2"/>
      <c r="GA872" s="2"/>
      <c r="GB872" s="2"/>
      <c r="GC872" s="2"/>
      <c r="GD872" s="2"/>
      <c r="GE872" s="2"/>
      <c r="GF872" s="2"/>
      <c r="GG872" s="2"/>
      <c r="GH872" s="2"/>
      <c r="GI872" s="2"/>
      <c r="GJ872" s="2"/>
      <c r="GK872" s="2"/>
      <c r="GL872" s="2"/>
      <c r="GM872" s="2"/>
      <c r="GN872" s="2"/>
    </row>
    <row r="873" spans="2:196" s="15" customFormat="1" ht="15" customHeight="1" thickBot="1" x14ac:dyDescent="0.3">
      <c r="B873" s="2"/>
      <c r="C873"/>
      <c r="D873" s="2"/>
      <c r="E873" s="2"/>
      <c r="F873" s="18"/>
      <c r="G873" s="2"/>
      <c r="H873" s="2"/>
      <c r="I873" s="16"/>
      <c r="J873" s="30"/>
      <c r="K873" s="17"/>
      <c r="L873" s="31"/>
      <c r="M873" s="16"/>
      <c r="N873" s="17"/>
      <c r="O873" s="16"/>
      <c r="P873" s="17"/>
      <c r="Q873" s="31"/>
      <c r="R873" s="16"/>
      <c r="S873" s="30"/>
      <c r="T873" s="17"/>
      <c r="U873" s="16"/>
      <c r="V873" s="17"/>
      <c r="W873" s="16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  <c r="FE873" s="2"/>
      <c r="FF873" s="2"/>
      <c r="FG873" s="2"/>
      <c r="FH873" s="2"/>
      <c r="FI873" s="2"/>
      <c r="FJ873" s="2"/>
      <c r="FK873" s="2"/>
      <c r="FL873" s="2"/>
      <c r="FM873" s="2"/>
      <c r="FN873" s="2"/>
      <c r="FO873" s="2"/>
      <c r="FP873" s="2"/>
      <c r="FQ873" s="2"/>
      <c r="FR873" s="2"/>
      <c r="FS873" s="2"/>
      <c r="FT873" s="2"/>
      <c r="FU873" s="2"/>
      <c r="FV873" s="2"/>
      <c r="FW873" s="2"/>
      <c r="FX873" s="2"/>
      <c r="FY873" s="2"/>
      <c r="FZ873" s="2"/>
      <c r="GA873" s="2"/>
      <c r="GB873" s="2"/>
      <c r="GC873" s="2"/>
      <c r="GD873" s="2"/>
      <c r="GE873" s="2"/>
      <c r="GF873" s="2"/>
      <c r="GG873" s="2"/>
      <c r="GH873" s="2"/>
      <c r="GI873" s="2"/>
      <c r="GJ873" s="2"/>
      <c r="GK873" s="2"/>
      <c r="GL873" s="2"/>
      <c r="GM873" s="2"/>
      <c r="GN873" s="2"/>
    </row>
    <row r="874" spans="2:196" s="15" customFormat="1" ht="15" customHeight="1" thickBot="1" x14ac:dyDescent="0.3">
      <c r="B874" s="2"/>
      <c r="C874"/>
      <c r="D874" s="2"/>
      <c r="E874" s="2"/>
      <c r="F874" s="18"/>
      <c r="G874" s="2"/>
      <c r="H874" s="2"/>
      <c r="I874" s="16"/>
      <c r="J874" s="30"/>
      <c r="K874" s="17"/>
      <c r="L874" s="31"/>
      <c r="M874" s="16"/>
      <c r="N874" s="17"/>
      <c r="O874" s="16"/>
      <c r="P874" s="17"/>
      <c r="Q874" s="31"/>
      <c r="R874" s="16"/>
      <c r="S874" s="30"/>
      <c r="T874" s="17"/>
      <c r="U874" s="16"/>
      <c r="V874" s="17"/>
      <c r="W874" s="16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  <c r="FE874" s="2"/>
      <c r="FF874" s="2"/>
      <c r="FG874" s="2"/>
      <c r="FH874" s="2"/>
      <c r="FI874" s="2"/>
      <c r="FJ874" s="2"/>
      <c r="FK874" s="2"/>
      <c r="FL874" s="2"/>
      <c r="FM874" s="2"/>
      <c r="FN874" s="2"/>
      <c r="FO874" s="2"/>
      <c r="FP874" s="2"/>
      <c r="FQ874" s="2"/>
      <c r="FR874" s="2"/>
      <c r="FS874" s="2"/>
      <c r="FT874" s="2"/>
      <c r="FU874" s="2"/>
      <c r="FV874" s="2"/>
      <c r="FW874" s="2"/>
      <c r="FX874" s="2"/>
      <c r="FY874" s="2"/>
      <c r="FZ874" s="2"/>
      <c r="GA874" s="2"/>
      <c r="GB874" s="2"/>
      <c r="GC874" s="2"/>
      <c r="GD874" s="2"/>
      <c r="GE874" s="2"/>
      <c r="GF874" s="2"/>
      <c r="GG874" s="2"/>
      <c r="GH874" s="2"/>
      <c r="GI874" s="2"/>
      <c r="GJ874" s="2"/>
      <c r="GK874" s="2"/>
      <c r="GL874" s="2"/>
      <c r="GM874" s="2"/>
      <c r="GN874" s="2"/>
    </row>
    <row r="875" spans="2:196" s="15" customFormat="1" ht="15" customHeight="1" thickBot="1" x14ac:dyDescent="0.3">
      <c r="B875" s="2"/>
      <c r="C875"/>
      <c r="D875" s="2"/>
      <c r="E875" s="2"/>
      <c r="F875" s="18"/>
      <c r="G875" s="2"/>
      <c r="H875" s="2"/>
      <c r="I875" s="16"/>
      <c r="J875" s="30"/>
      <c r="K875" s="17"/>
      <c r="L875" s="31"/>
      <c r="M875" s="16"/>
      <c r="N875" s="17"/>
      <c r="O875" s="16"/>
      <c r="P875" s="17"/>
      <c r="Q875" s="31"/>
      <c r="R875" s="16"/>
      <c r="S875" s="30"/>
      <c r="T875" s="17"/>
      <c r="U875" s="16"/>
      <c r="V875" s="17"/>
      <c r="W875" s="16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  <c r="FE875" s="2"/>
      <c r="FF875" s="2"/>
      <c r="FG875" s="2"/>
      <c r="FH875" s="2"/>
      <c r="FI875" s="2"/>
      <c r="FJ875" s="2"/>
      <c r="FK875" s="2"/>
      <c r="FL875" s="2"/>
      <c r="FM875" s="2"/>
      <c r="FN875" s="2"/>
      <c r="FO875" s="2"/>
      <c r="FP875" s="2"/>
      <c r="FQ875" s="2"/>
      <c r="FR875" s="2"/>
      <c r="FS875" s="2"/>
      <c r="FT875" s="2"/>
      <c r="FU875" s="2"/>
      <c r="FV875" s="2"/>
      <c r="FW875" s="2"/>
      <c r="FX875" s="2"/>
      <c r="FY875" s="2"/>
      <c r="FZ875" s="2"/>
      <c r="GA875" s="2"/>
      <c r="GB875" s="2"/>
      <c r="GC875" s="2"/>
      <c r="GD875" s="2"/>
      <c r="GE875" s="2"/>
      <c r="GF875" s="2"/>
      <c r="GG875" s="2"/>
      <c r="GH875" s="2"/>
      <c r="GI875" s="2"/>
      <c r="GJ875" s="2"/>
      <c r="GK875" s="2"/>
      <c r="GL875" s="2"/>
      <c r="GM875" s="2"/>
      <c r="GN875" s="2"/>
    </row>
    <row r="876" spans="2:196" s="15" customFormat="1" ht="15" customHeight="1" thickBot="1" x14ac:dyDescent="0.3">
      <c r="B876" s="2"/>
      <c r="C876"/>
      <c r="D876" s="2"/>
      <c r="E876" s="2"/>
      <c r="F876" s="18"/>
      <c r="G876" s="2"/>
      <c r="H876" s="2"/>
      <c r="I876" s="16"/>
      <c r="J876" s="30"/>
      <c r="K876" s="17"/>
      <c r="L876" s="31"/>
      <c r="M876" s="16"/>
      <c r="N876" s="17"/>
      <c r="O876" s="16"/>
      <c r="P876" s="17"/>
      <c r="Q876" s="31"/>
      <c r="R876" s="16"/>
      <c r="S876" s="30"/>
      <c r="T876" s="17"/>
      <c r="U876" s="16"/>
      <c r="V876" s="17"/>
      <c r="W876" s="16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  <c r="FE876" s="2"/>
      <c r="FF876" s="2"/>
      <c r="FG876" s="2"/>
      <c r="FH876" s="2"/>
      <c r="FI876" s="2"/>
      <c r="FJ876" s="2"/>
      <c r="FK876" s="2"/>
      <c r="FL876" s="2"/>
      <c r="FM876" s="2"/>
      <c r="FN876" s="2"/>
      <c r="FO876" s="2"/>
      <c r="FP876" s="2"/>
      <c r="FQ876" s="2"/>
      <c r="FR876" s="2"/>
      <c r="FS876" s="2"/>
      <c r="FT876" s="2"/>
      <c r="FU876" s="2"/>
      <c r="FV876" s="2"/>
      <c r="FW876" s="2"/>
      <c r="FX876" s="2"/>
      <c r="FY876" s="2"/>
      <c r="FZ876" s="2"/>
      <c r="GA876" s="2"/>
      <c r="GB876" s="2"/>
      <c r="GC876" s="2"/>
      <c r="GD876" s="2"/>
      <c r="GE876" s="2"/>
      <c r="GF876" s="2"/>
      <c r="GG876" s="2"/>
      <c r="GH876" s="2"/>
      <c r="GI876" s="2"/>
      <c r="GJ876" s="2"/>
      <c r="GK876" s="2"/>
      <c r="GL876" s="2"/>
      <c r="GM876" s="2"/>
      <c r="GN876" s="2"/>
    </row>
    <row r="877" spans="2:196" s="15" customFormat="1" ht="15" customHeight="1" thickBot="1" x14ac:dyDescent="0.3">
      <c r="B877" s="2"/>
      <c r="C877"/>
      <c r="D877" s="2"/>
      <c r="E877" s="2"/>
      <c r="F877" s="18"/>
      <c r="G877" s="2"/>
      <c r="H877" s="2"/>
      <c r="I877" s="16"/>
      <c r="J877" s="30"/>
      <c r="K877" s="17"/>
      <c r="L877" s="31"/>
      <c r="M877" s="16"/>
      <c r="N877" s="17"/>
      <c r="O877" s="16"/>
      <c r="P877" s="17"/>
      <c r="Q877" s="31"/>
      <c r="R877" s="16"/>
      <c r="S877" s="30"/>
      <c r="T877" s="17"/>
      <c r="U877" s="16"/>
      <c r="V877" s="17"/>
      <c r="W877" s="16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  <c r="FE877" s="2"/>
      <c r="FF877" s="2"/>
      <c r="FG877" s="2"/>
      <c r="FH877" s="2"/>
      <c r="FI877" s="2"/>
      <c r="FJ877" s="2"/>
      <c r="FK877" s="2"/>
      <c r="FL877" s="2"/>
      <c r="FM877" s="2"/>
      <c r="FN877" s="2"/>
      <c r="FO877" s="2"/>
      <c r="FP877" s="2"/>
      <c r="FQ877" s="2"/>
      <c r="FR877" s="2"/>
      <c r="FS877" s="2"/>
      <c r="FT877" s="2"/>
      <c r="FU877" s="2"/>
      <c r="FV877" s="2"/>
      <c r="FW877" s="2"/>
      <c r="FX877" s="2"/>
      <c r="FY877" s="2"/>
      <c r="FZ877" s="2"/>
      <c r="GA877" s="2"/>
      <c r="GB877" s="2"/>
      <c r="GC877" s="2"/>
      <c r="GD877" s="2"/>
      <c r="GE877" s="2"/>
      <c r="GF877" s="2"/>
      <c r="GG877" s="2"/>
      <c r="GH877" s="2"/>
      <c r="GI877" s="2"/>
      <c r="GJ877" s="2"/>
      <c r="GK877" s="2"/>
      <c r="GL877" s="2"/>
      <c r="GM877" s="2"/>
      <c r="GN877" s="2"/>
    </row>
    <row r="878" spans="2:196" s="15" customFormat="1" ht="15" customHeight="1" thickBot="1" x14ac:dyDescent="0.3">
      <c r="B878" s="2"/>
      <c r="C878"/>
      <c r="D878" s="2"/>
      <c r="E878" s="2"/>
      <c r="F878" s="18"/>
      <c r="G878" s="2"/>
      <c r="H878" s="2"/>
      <c r="I878" s="16"/>
      <c r="J878" s="30"/>
      <c r="K878" s="17"/>
      <c r="L878" s="31"/>
      <c r="M878" s="16"/>
      <c r="N878" s="17"/>
      <c r="O878" s="16"/>
      <c r="P878" s="17"/>
      <c r="Q878" s="31"/>
      <c r="R878" s="16"/>
      <c r="S878" s="30"/>
      <c r="T878" s="17"/>
      <c r="U878" s="16"/>
      <c r="V878" s="17"/>
      <c r="W878" s="16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  <c r="FE878" s="2"/>
      <c r="FF878" s="2"/>
      <c r="FG878" s="2"/>
      <c r="FH878" s="2"/>
      <c r="FI878" s="2"/>
      <c r="FJ878" s="2"/>
      <c r="FK878" s="2"/>
      <c r="FL878" s="2"/>
      <c r="FM878" s="2"/>
      <c r="FN878" s="2"/>
      <c r="FO878" s="2"/>
      <c r="FP878" s="2"/>
      <c r="FQ878" s="2"/>
      <c r="FR878" s="2"/>
      <c r="FS878" s="2"/>
      <c r="FT878" s="2"/>
      <c r="FU878" s="2"/>
      <c r="FV878" s="2"/>
      <c r="FW878" s="2"/>
      <c r="FX878" s="2"/>
      <c r="FY878" s="2"/>
      <c r="FZ878" s="2"/>
      <c r="GA878" s="2"/>
      <c r="GB878" s="2"/>
      <c r="GC878" s="2"/>
      <c r="GD878" s="2"/>
      <c r="GE878" s="2"/>
      <c r="GF878" s="2"/>
      <c r="GG878" s="2"/>
      <c r="GH878" s="2"/>
      <c r="GI878" s="2"/>
      <c r="GJ878" s="2"/>
      <c r="GK878" s="2"/>
      <c r="GL878" s="2"/>
      <c r="GM878" s="2"/>
      <c r="GN878" s="2"/>
    </row>
    <row r="879" spans="2:196" s="15" customFormat="1" ht="15" customHeight="1" thickBot="1" x14ac:dyDescent="0.3">
      <c r="B879" s="2"/>
      <c r="C879"/>
      <c r="D879" s="2"/>
      <c r="E879" s="2"/>
      <c r="F879" s="18"/>
      <c r="G879" s="2"/>
      <c r="H879" s="2"/>
      <c r="I879" s="16"/>
      <c r="J879" s="30"/>
      <c r="K879" s="17"/>
      <c r="L879" s="31"/>
      <c r="M879" s="16"/>
      <c r="N879" s="17"/>
      <c r="O879" s="16"/>
      <c r="P879" s="17"/>
      <c r="Q879" s="31"/>
      <c r="R879" s="16"/>
      <c r="S879" s="30"/>
      <c r="T879" s="17"/>
      <c r="U879" s="16"/>
      <c r="V879" s="17"/>
      <c r="W879" s="16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  <c r="FE879" s="2"/>
      <c r="FF879" s="2"/>
      <c r="FG879" s="2"/>
      <c r="FH879" s="2"/>
      <c r="FI879" s="2"/>
      <c r="FJ879" s="2"/>
      <c r="FK879" s="2"/>
      <c r="FL879" s="2"/>
      <c r="FM879" s="2"/>
      <c r="FN879" s="2"/>
      <c r="FO879" s="2"/>
      <c r="FP879" s="2"/>
      <c r="FQ879" s="2"/>
      <c r="FR879" s="2"/>
      <c r="FS879" s="2"/>
      <c r="FT879" s="2"/>
      <c r="FU879" s="2"/>
      <c r="FV879" s="2"/>
      <c r="FW879" s="2"/>
      <c r="FX879" s="2"/>
      <c r="FY879" s="2"/>
      <c r="FZ879" s="2"/>
      <c r="GA879" s="2"/>
      <c r="GB879" s="2"/>
      <c r="GC879" s="2"/>
      <c r="GD879" s="2"/>
      <c r="GE879" s="2"/>
      <c r="GF879" s="2"/>
      <c r="GG879" s="2"/>
      <c r="GH879" s="2"/>
      <c r="GI879" s="2"/>
      <c r="GJ879" s="2"/>
      <c r="GK879" s="2"/>
      <c r="GL879" s="2"/>
      <c r="GM879" s="2"/>
      <c r="GN879" s="2"/>
    </row>
    <row r="880" spans="2:196" s="15" customFormat="1" ht="15" customHeight="1" thickBot="1" x14ac:dyDescent="0.3">
      <c r="B880" s="2"/>
      <c r="C880"/>
      <c r="D880" s="2"/>
      <c r="E880" s="2"/>
      <c r="F880" s="18"/>
      <c r="G880" s="2"/>
      <c r="H880" s="2"/>
      <c r="I880" s="16"/>
      <c r="J880" s="30"/>
      <c r="K880" s="17"/>
      <c r="L880" s="31"/>
      <c r="M880" s="16"/>
      <c r="N880" s="17"/>
      <c r="O880" s="16"/>
      <c r="P880" s="17"/>
      <c r="Q880" s="31"/>
      <c r="R880" s="16"/>
      <c r="S880" s="30"/>
      <c r="T880" s="17"/>
      <c r="U880" s="16"/>
      <c r="V880" s="17"/>
      <c r="W880" s="16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  <c r="FE880" s="2"/>
      <c r="FF880" s="2"/>
      <c r="FG880" s="2"/>
      <c r="FH880" s="2"/>
      <c r="FI880" s="2"/>
      <c r="FJ880" s="2"/>
      <c r="FK880" s="2"/>
      <c r="FL880" s="2"/>
      <c r="FM880" s="2"/>
      <c r="FN880" s="2"/>
      <c r="FO880" s="2"/>
      <c r="FP880" s="2"/>
      <c r="FQ880" s="2"/>
      <c r="FR880" s="2"/>
      <c r="FS880" s="2"/>
      <c r="FT880" s="2"/>
      <c r="FU880" s="2"/>
      <c r="FV880" s="2"/>
      <c r="FW880" s="2"/>
      <c r="FX880" s="2"/>
      <c r="FY880" s="2"/>
      <c r="FZ880" s="2"/>
      <c r="GA880" s="2"/>
      <c r="GB880" s="2"/>
      <c r="GC880" s="2"/>
      <c r="GD880" s="2"/>
      <c r="GE880" s="2"/>
      <c r="GF880" s="2"/>
      <c r="GG880" s="2"/>
      <c r="GH880" s="2"/>
      <c r="GI880" s="2"/>
      <c r="GJ880" s="2"/>
      <c r="GK880" s="2"/>
      <c r="GL880" s="2"/>
      <c r="GM880" s="2"/>
      <c r="GN880" s="2"/>
    </row>
    <row r="881" spans="2:196" s="15" customFormat="1" ht="15" customHeight="1" thickBot="1" x14ac:dyDescent="0.3">
      <c r="B881" s="2"/>
      <c r="C881"/>
      <c r="D881" s="2"/>
      <c r="E881" s="2"/>
      <c r="F881" s="18"/>
      <c r="G881" s="2"/>
      <c r="H881" s="2"/>
      <c r="I881" s="16"/>
      <c r="J881" s="30"/>
      <c r="K881" s="17"/>
      <c r="L881" s="31"/>
      <c r="M881" s="16"/>
      <c r="N881" s="17"/>
      <c r="O881" s="16"/>
      <c r="P881" s="17"/>
      <c r="Q881" s="31"/>
      <c r="R881" s="16"/>
      <c r="S881" s="30"/>
      <c r="T881" s="17"/>
      <c r="U881" s="16"/>
      <c r="V881" s="17"/>
      <c r="W881" s="16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  <c r="FE881" s="2"/>
      <c r="FF881" s="2"/>
      <c r="FG881" s="2"/>
      <c r="FH881" s="2"/>
      <c r="FI881" s="2"/>
      <c r="FJ881" s="2"/>
      <c r="FK881" s="2"/>
      <c r="FL881" s="2"/>
      <c r="FM881" s="2"/>
      <c r="FN881" s="2"/>
      <c r="FO881" s="2"/>
      <c r="FP881" s="2"/>
      <c r="FQ881" s="2"/>
      <c r="FR881" s="2"/>
      <c r="FS881" s="2"/>
      <c r="FT881" s="2"/>
      <c r="FU881" s="2"/>
      <c r="FV881" s="2"/>
      <c r="FW881" s="2"/>
      <c r="FX881" s="2"/>
      <c r="FY881" s="2"/>
      <c r="FZ881" s="2"/>
      <c r="GA881" s="2"/>
      <c r="GB881" s="2"/>
      <c r="GC881" s="2"/>
      <c r="GD881" s="2"/>
      <c r="GE881" s="2"/>
      <c r="GF881" s="2"/>
      <c r="GG881" s="2"/>
      <c r="GH881" s="2"/>
      <c r="GI881" s="2"/>
      <c r="GJ881" s="2"/>
      <c r="GK881" s="2"/>
      <c r="GL881" s="2"/>
      <c r="GM881" s="2"/>
      <c r="GN881" s="2"/>
    </row>
    <row r="882" spans="2:196" s="15" customFormat="1" ht="15" customHeight="1" thickBot="1" x14ac:dyDescent="0.3">
      <c r="B882" s="2"/>
      <c r="C882"/>
      <c r="D882" s="2"/>
      <c r="E882" s="2"/>
      <c r="F882" s="18"/>
      <c r="G882" s="2"/>
      <c r="H882" s="2"/>
      <c r="I882" s="16"/>
      <c r="J882" s="30"/>
      <c r="K882" s="17"/>
      <c r="L882" s="31"/>
      <c r="M882" s="16"/>
      <c r="N882" s="17"/>
      <c r="O882" s="16"/>
      <c r="P882" s="17"/>
      <c r="Q882" s="31"/>
      <c r="R882" s="16"/>
      <c r="S882" s="30"/>
      <c r="T882" s="17"/>
      <c r="U882" s="16"/>
      <c r="V882" s="17"/>
      <c r="W882" s="16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  <c r="FE882" s="2"/>
      <c r="FF882" s="2"/>
      <c r="FG882" s="2"/>
      <c r="FH882" s="2"/>
      <c r="FI882" s="2"/>
      <c r="FJ882" s="2"/>
      <c r="FK882" s="2"/>
      <c r="FL882" s="2"/>
      <c r="FM882" s="2"/>
      <c r="FN882" s="2"/>
      <c r="FO882" s="2"/>
      <c r="FP882" s="2"/>
      <c r="FQ882" s="2"/>
      <c r="FR882" s="2"/>
      <c r="FS882" s="2"/>
      <c r="FT882" s="2"/>
      <c r="FU882" s="2"/>
      <c r="FV882" s="2"/>
      <c r="FW882" s="2"/>
      <c r="FX882" s="2"/>
      <c r="FY882" s="2"/>
      <c r="FZ882" s="2"/>
      <c r="GA882" s="2"/>
      <c r="GB882" s="2"/>
      <c r="GC882" s="2"/>
      <c r="GD882" s="2"/>
      <c r="GE882" s="2"/>
      <c r="GF882" s="2"/>
      <c r="GG882" s="2"/>
      <c r="GH882" s="2"/>
      <c r="GI882" s="2"/>
      <c r="GJ882" s="2"/>
      <c r="GK882" s="2"/>
      <c r="GL882" s="2"/>
      <c r="GM882" s="2"/>
      <c r="GN882" s="2"/>
    </row>
    <row r="883" spans="2:196" s="15" customFormat="1" ht="15" customHeight="1" thickBot="1" x14ac:dyDescent="0.3">
      <c r="B883" s="2"/>
      <c r="C883"/>
      <c r="D883" s="2"/>
      <c r="E883" s="2"/>
      <c r="F883" s="18"/>
      <c r="G883" s="2"/>
      <c r="H883" s="2"/>
      <c r="I883" s="16"/>
      <c r="J883" s="30"/>
      <c r="K883" s="17"/>
      <c r="L883" s="31"/>
      <c r="M883" s="16"/>
      <c r="N883" s="17"/>
      <c r="O883" s="16"/>
      <c r="P883" s="17"/>
      <c r="Q883" s="31"/>
      <c r="R883" s="16"/>
      <c r="S883" s="30"/>
      <c r="T883" s="17"/>
      <c r="U883" s="16"/>
      <c r="V883" s="17"/>
      <c r="W883" s="16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  <c r="FE883" s="2"/>
      <c r="FF883" s="2"/>
      <c r="FG883" s="2"/>
      <c r="FH883" s="2"/>
      <c r="FI883" s="2"/>
      <c r="FJ883" s="2"/>
      <c r="FK883" s="2"/>
      <c r="FL883" s="2"/>
      <c r="FM883" s="2"/>
      <c r="FN883" s="2"/>
      <c r="FO883" s="2"/>
      <c r="FP883" s="2"/>
      <c r="FQ883" s="2"/>
      <c r="FR883" s="2"/>
      <c r="FS883" s="2"/>
      <c r="FT883" s="2"/>
      <c r="FU883" s="2"/>
      <c r="FV883" s="2"/>
      <c r="FW883" s="2"/>
      <c r="FX883" s="2"/>
      <c r="FY883" s="2"/>
      <c r="FZ883" s="2"/>
      <c r="GA883" s="2"/>
      <c r="GB883" s="2"/>
      <c r="GC883" s="2"/>
      <c r="GD883" s="2"/>
      <c r="GE883" s="2"/>
      <c r="GF883" s="2"/>
      <c r="GG883" s="2"/>
      <c r="GH883" s="2"/>
      <c r="GI883" s="2"/>
      <c r="GJ883" s="2"/>
      <c r="GK883" s="2"/>
      <c r="GL883" s="2"/>
      <c r="GM883" s="2"/>
      <c r="GN883" s="2"/>
    </row>
    <row r="884" spans="2:196" s="15" customFormat="1" ht="15" customHeight="1" thickBot="1" x14ac:dyDescent="0.3">
      <c r="B884" s="2"/>
      <c r="C884"/>
      <c r="D884" s="2"/>
      <c r="E884" s="2"/>
      <c r="F884" s="18"/>
      <c r="G884" s="2"/>
      <c r="H884" s="2"/>
      <c r="I884" s="16"/>
      <c r="J884" s="30"/>
      <c r="K884" s="17"/>
      <c r="L884" s="31"/>
      <c r="M884" s="16"/>
      <c r="N884" s="17"/>
      <c r="O884" s="16"/>
      <c r="P884" s="17"/>
      <c r="Q884" s="31"/>
      <c r="R884" s="16"/>
      <c r="S884" s="30"/>
      <c r="T884" s="17"/>
      <c r="U884" s="16"/>
      <c r="V884" s="17"/>
      <c r="W884" s="16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  <c r="FE884" s="2"/>
      <c r="FF884" s="2"/>
      <c r="FG884" s="2"/>
      <c r="FH884" s="2"/>
      <c r="FI884" s="2"/>
      <c r="FJ884" s="2"/>
      <c r="FK884" s="2"/>
      <c r="FL884" s="2"/>
      <c r="FM884" s="2"/>
      <c r="FN884" s="2"/>
      <c r="FO884" s="2"/>
      <c r="FP884" s="2"/>
      <c r="FQ884" s="2"/>
      <c r="FR884" s="2"/>
      <c r="FS884" s="2"/>
      <c r="FT884" s="2"/>
      <c r="FU884" s="2"/>
      <c r="FV884" s="2"/>
      <c r="FW884" s="2"/>
      <c r="FX884" s="2"/>
      <c r="FY884" s="2"/>
      <c r="FZ884" s="2"/>
      <c r="GA884" s="2"/>
      <c r="GB884" s="2"/>
      <c r="GC884" s="2"/>
      <c r="GD884" s="2"/>
      <c r="GE884" s="2"/>
      <c r="GF884" s="2"/>
      <c r="GG884" s="2"/>
      <c r="GH884" s="2"/>
      <c r="GI884" s="2"/>
      <c r="GJ884" s="2"/>
      <c r="GK884" s="2"/>
      <c r="GL884" s="2"/>
      <c r="GM884" s="2"/>
      <c r="GN884" s="2"/>
    </row>
    <row r="885" spans="2:196" s="15" customFormat="1" ht="15" customHeight="1" thickBot="1" x14ac:dyDescent="0.3">
      <c r="B885" s="2"/>
      <c r="C885"/>
      <c r="D885" s="2"/>
      <c r="E885" s="2"/>
      <c r="F885" s="18"/>
      <c r="G885" s="2"/>
      <c r="H885" s="2"/>
      <c r="I885" s="16"/>
      <c r="J885" s="30"/>
      <c r="K885" s="17"/>
      <c r="L885" s="31"/>
      <c r="M885" s="16"/>
      <c r="N885" s="17"/>
      <c r="O885" s="16"/>
      <c r="P885" s="17"/>
      <c r="Q885" s="31"/>
      <c r="R885" s="16"/>
      <c r="S885" s="30"/>
      <c r="T885" s="17"/>
      <c r="U885" s="16"/>
      <c r="V885" s="17"/>
      <c r="W885" s="16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  <c r="FE885" s="2"/>
      <c r="FF885" s="2"/>
      <c r="FG885" s="2"/>
      <c r="FH885" s="2"/>
      <c r="FI885" s="2"/>
      <c r="FJ885" s="2"/>
      <c r="FK885" s="2"/>
      <c r="FL885" s="2"/>
      <c r="FM885" s="2"/>
      <c r="FN885" s="2"/>
      <c r="FO885" s="2"/>
      <c r="FP885" s="2"/>
      <c r="FQ885" s="2"/>
      <c r="FR885" s="2"/>
      <c r="FS885" s="2"/>
      <c r="FT885" s="2"/>
      <c r="FU885" s="2"/>
      <c r="FV885" s="2"/>
      <c r="FW885" s="2"/>
      <c r="FX885" s="2"/>
      <c r="FY885" s="2"/>
      <c r="FZ885" s="2"/>
      <c r="GA885" s="2"/>
      <c r="GB885" s="2"/>
      <c r="GC885" s="2"/>
      <c r="GD885" s="2"/>
      <c r="GE885" s="2"/>
      <c r="GF885" s="2"/>
      <c r="GG885" s="2"/>
      <c r="GH885" s="2"/>
      <c r="GI885" s="2"/>
      <c r="GJ885" s="2"/>
      <c r="GK885" s="2"/>
      <c r="GL885" s="2"/>
      <c r="GM885" s="2"/>
      <c r="GN885" s="2"/>
    </row>
    <row r="886" spans="2:196" s="15" customFormat="1" ht="15" customHeight="1" thickBot="1" x14ac:dyDescent="0.3">
      <c r="B886" s="2"/>
      <c r="C886"/>
      <c r="D886" s="2"/>
      <c r="E886" s="2"/>
      <c r="F886" s="18"/>
      <c r="G886" s="2"/>
      <c r="H886" s="2"/>
      <c r="I886" s="16"/>
      <c r="J886" s="30"/>
      <c r="K886" s="17"/>
      <c r="L886" s="31"/>
      <c r="M886" s="16"/>
      <c r="N886" s="17"/>
      <c r="O886" s="16"/>
      <c r="P886" s="17"/>
      <c r="Q886" s="31"/>
      <c r="R886" s="16"/>
      <c r="S886" s="30"/>
      <c r="T886" s="17"/>
      <c r="U886" s="16"/>
      <c r="V886" s="17"/>
      <c r="W886" s="16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  <c r="FE886" s="2"/>
      <c r="FF886" s="2"/>
      <c r="FG886" s="2"/>
      <c r="FH886" s="2"/>
      <c r="FI886" s="2"/>
      <c r="FJ886" s="2"/>
      <c r="FK886" s="2"/>
      <c r="FL886" s="2"/>
      <c r="FM886" s="2"/>
      <c r="FN886" s="2"/>
      <c r="FO886" s="2"/>
      <c r="FP886" s="2"/>
      <c r="FQ886" s="2"/>
      <c r="FR886" s="2"/>
      <c r="FS886" s="2"/>
      <c r="FT886" s="2"/>
      <c r="FU886" s="2"/>
      <c r="FV886" s="2"/>
      <c r="FW886" s="2"/>
      <c r="FX886" s="2"/>
      <c r="FY886" s="2"/>
      <c r="FZ886" s="2"/>
      <c r="GA886" s="2"/>
      <c r="GB886" s="2"/>
      <c r="GC886" s="2"/>
      <c r="GD886" s="2"/>
      <c r="GE886" s="2"/>
      <c r="GF886" s="2"/>
      <c r="GG886" s="2"/>
      <c r="GH886" s="2"/>
      <c r="GI886" s="2"/>
      <c r="GJ886" s="2"/>
      <c r="GK886" s="2"/>
      <c r="GL886" s="2"/>
      <c r="GM886" s="2"/>
      <c r="GN886" s="2"/>
    </row>
    <row r="887" spans="2:196" s="15" customFormat="1" ht="15" customHeight="1" thickBot="1" x14ac:dyDescent="0.3">
      <c r="B887" s="2"/>
      <c r="C887"/>
      <c r="D887" s="2"/>
      <c r="E887" s="2"/>
      <c r="F887" s="18"/>
      <c r="G887" s="2"/>
      <c r="H887" s="2"/>
      <c r="I887" s="16"/>
      <c r="J887" s="30"/>
      <c r="K887" s="17"/>
      <c r="L887" s="31"/>
      <c r="M887" s="16"/>
      <c r="N887" s="17"/>
      <c r="O887" s="16"/>
      <c r="P887" s="17"/>
      <c r="Q887" s="31"/>
      <c r="R887" s="16"/>
      <c r="S887" s="30"/>
      <c r="T887" s="17"/>
      <c r="U887" s="16"/>
      <c r="V887" s="17"/>
      <c r="W887" s="16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  <c r="FE887" s="2"/>
      <c r="FF887" s="2"/>
      <c r="FG887" s="2"/>
      <c r="FH887" s="2"/>
      <c r="FI887" s="2"/>
      <c r="FJ887" s="2"/>
      <c r="FK887" s="2"/>
      <c r="FL887" s="2"/>
      <c r="FM887" s="2"/>
      <c r="FN887" s="2"/>
      <c r="FO887" s="2"/>
      <c r="FP887" s="2"/>
      <c r="FQ887" s="2"/>
      <c r="FR887" s="2"/>
      <c r="FS887" s="2"/>
      <c r="FT887" s="2"/>
      <c r="FU887" s="2"/>
      <c r="FV887" s="2"/>
      <c r="FW887" s="2"/>
      <c r="FX887" s="2"/>
      <c r="FY887" s="2"/>
      <c r="FZ887" s="2"/>
      <c r="GA887" s="2"/>
      <c r="GB887" s="2"/>
      <c r="GC887" s="2"/>
      <c r="GD887" s="2"/>
      <c r="GE887" s="2"/>
      <c r="GF887" s="2"/>
      <c r="GG887" s="2"/>
      <c r="GH887" s="2"/>
      <c r="GI887" s="2"/>
      <c r="GJ887" s="2"/>
      <c r="GK887" s="2"/>
      <c r="GL887" s="2"/>
      <c r="GM887" s="2"/>
      <c r="GN887" s="2"/>
    </row>
    <row r="888" spans="2:196" s="15" customFormat="1" ht="15" customHeight="1" thickBot="1" x14ac:dyDescent="0.3">
      <c r="B888" s="2"/>
      <c r="C888"/>
      <c r="D888" s="2"/>
      <c r="E888" s="2"/>
      <c r="F888" s="18"/>
      <c r="G888" s="2"/>
      <c r="H888" s="2"/>
      <c r="I888" s="16"/>
      <c r="J888" s="30"/>
      <c r="K888" s="17"/>
      <c r="L888" s="31"/>
      <c r="M888" s="16"/>
      <c r="N888" s="17"/>
      <c r="O888" s="16"/>
      <c r="P888" s="17"/>
      <c r="Q888" s="31"/>
      <c r="R888" s="16"/>
      <c r="S888" s="30"/>
      <c r="T888" s="17"/>
      <c r="U888" s="16"/>
      <c r="V888" s="17"/>
      <c r="W888" s="16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  <c r="FE888" s="2"/>
      <c r="FF888" s="2"/>
      <c r="FG888" s="2"/>
      <c r="FH888" s="2"/>
      <c r="FI888" s="2"/>
      <c r="FJ888" s="2"/>
      <c r="FK888" s="2"/>
      <c r="FL888" s="2"/>
      <c r="FM888" s="2"/>
      <c r="FN888" s="2"/>
      <c r="FO888" s="2"/>
      <c r="FP888" s="2"/>
      <c r="FQ888" s="2"/>
      <c r="FR888" s="2"/>
      <c r="FS888" s="2"/>
      <c r="FT888" s="2"/>
      <c r="FU888" s="2"/>
      <c r="FV888" s="2"/>
      <c r="FW888" s="2"/>
      <c r="FX888" s="2"/>
      <c r="FY888" s="2"/>
      <c r="FZ888" s="2"/>
      <c r="GA888" s="2"/>
      <c r="GB888" s="2"/>
      <c r="GC888" s="2"/>
      <c r="GD888" s="2"/>
      <c r="GE888" s="2"/>
      <c r="GF888" s="2"/>
      <c r="GG888" s="2"/>
      <c r="GH888" s="2"/>
      <c r="GI888" s="2"/>
      <c r="GJ888" s="2"/>
      <c r="GK888" s="2"/>
      <c r="GL888" s="2"/>
      <c r="GM888" s="2"/>
      <c r="GN888" s="2"/>
    </row>
    <row r="889" spans="2:196" s="15" customFormat="1" ht="15" customHeight="1" thickBot="1" x14ac:dyDescent="0.3">
      <c r="B889" s="2"/>
      <c r="C889"/>
      <c r="D889" s="2"/>
      <c r="E889" s="2"/>
      <c r="F889" s="18"/>
      <c r="G889" s="2"/>
      <c r="H889" s="2"/>
      <c r="I889" s="16"/>
      <c r="J889" s="30"/>
      <c r="K889" s="17"/>
      <c r="L889" s="31"/>
      <c r="M889" s="16"/>
      <c r="N889" s="17"/>
      <c r="O889" s="16"/>
      <c r="P889" s="17"/>
      <c r="Q889" s="31"/>
      <c r="R889" s="16"/>
      <c r="S889" s="30"/>
      <c r="T889" s="17"/>
      <c r="U889" s="16"/>
      <c r="V889" s="17"/>
      <c r="W889" s="16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  <c r="FE889" s="2"/>
      <c r="FF889" s="2"/>
      <c r="FG889" s="2"/>
      <c r="FH889" s="2"/>
      <c r="FI889" s="2"/>
      <c r="FJ889" s="2"/>
      <c r="FK889" s="2"/>
      <c r="FL889" s="2"/>
      <c r="FM889" s="2"/>
      <c r="FN889" s="2"/>
      <c r="FO889" s="2"/>
      <c r="FP889" s="2"/>
      <c r="FQ889" s="2"/>
      <c r="FR889" s="2"/>
      <c r="FS889" s="2"/>
      <c r="FT889" s="2"/>
      <c r="FU889" s="2"/>
      <c r="FV889" s="2"/>
      <c r="FW889" s="2"/>
      <c r="FX889" s="2"/>
      <c r="FY889" s="2"/>
      <c r="FZ889" s="2"/>
      <c r="GA889" s="2"/>
      <c r="GB889" s="2"/>
      <c r="GC889" s="2"/>
      <c r="GD889" s="2"/>
      <c r="GE889" s="2"/>
      <c r="GF889" s="2"/>
      <c r="GG889" s="2"/>
      <c r="GH889" s="2"/>
      <c r="GI889" s="2"/>
      <c r="GJ889" s="2"/>
      <c r="GK889" s="2"/>
      <c r="GL889" s="2"/>
      <c r="GM889" s="2"/>
      <c r="GN889" s="2"/>
    </row>
    <row r="890" spans="2:196" s="15" customFormat="1" ht="15" customHeight="1" thickBot="1" x14ac:dyDescent="0.3">
      <c r="B890" s="2"/>
      <c r="C890"/>
      <c r="D890" s="2"/>
      <c r="E890" s="2"/>
      <c r="F890" s="18"/>
      <c r="G890" s="2"/>
      <c r="H890" s="2"/>
      <c r="I890" s="16"/>
      <c r="J890" s="30"/>
      <c r="K890" s="17"/>
      <c r="L890" s="31"/>
      <c r="M890" s="16"/>
      <c r="N890" s="17"/>
      <c r="O890" s="16"/>
      <c r="P890" s="17"/>
      <c r="Q890" s="31"/>
      <c r="R890" s="16"/>
      <c r="S890" s="30"/>
      <c r="T890" s="17"/>
      <c r="U890" s="16"/>
      <c r="V890" s="17"/>
      <c r="W890" s="16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  <c r="FE890" s="2"/>
      <c r="FF890" s="2"/>
      <c r="FG890" s="2"/>
      <c r="FH890" s="2"/>
      <c r="FI890" s="2"/>
      <c r="FJ890" s="2"/>
      <c r="FK890" s="2"/>
      <c r="FL890" s="2"/>
      <c r="FM890" s="2"/>
      <c r="FN890" s="2"/>
      <c r="FO890" s="2"/>
      <c r="FP890" s="2"/>
      <c r="FQ890" s="2"/>
      <c r="FR890" s="2"/>
      <c r="FS890" s="2"/>
      <c r="FT890" s="2"/>
      <c r="FU890" s="2"/>
      <c r="FV890" s="2"/>
      <c r="FW890" s="2"/>
      <c r="FX890" s="2"/>
      <c r="FY890" s="2"/>
      <c r="FZ890" s="2"/>
      <c r="GA890" s="2"/>
      <c r="GB890" s="2"/>
      <c r="GC890" s="2"/>
      <c r="GD890" s="2"/>
      <c r="GE890" s="2"/>
      <c r="GF890" s="2"/>
      <c r="GG890" s="2"/>
      <c r="GH890" s="2"/>
      <c r="GI890" s="2"/>
      <c r="GJ890" s="2"/>
      <c r="GK890" s="2"/>
      <c r="GL890" s="2"/>
      <c r="GM890" s="2"/>
      <c r="GN890" s="2"/>
    </row>
    <row r="891" spans="2:196" s="15" customFormat="1" ht="15" customHeight="1" thickBot="1" x14ac:dyDescent="0.3">
      <c r="B891" s="2"/>
      <c r="C891"/>
      <c r="D891" s="2"/>
      <c r="E891" s="2"/>
      <c r="F891" s="18"/>
      <c r="G891" s="2"/>
      <c r="H891" s="2"/>
      <c r="I891" s="16"/>
      <c r="J891" s="30"/>
      <c r="K891" s="17"/>
      <c r="L891" s="31"/>
      <c r="M891" s="16"/>
      <c r="N891" s="17"/>
      <c r="O891" s="16"/>
      <c r="P891" s="17"/>
      <c r="Q891" s="31"/>
      <c r="R891" s="16"/>
      <c r="S891" s="30"/>
      <c r="T891" s="17"/>
      <c r="U891" s="16"/>
      <c r="V891" s="17"/>
      <c r="W891" s="16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  <c r="FI891" s="2"/>
      <c r="FJ891" s="2"/>
      <c r="FK891" s="2"/>
      <c r="FL891" s="2"/>
      <c r="FM891" s="2"/>
      <c r="FN891" s="2"/>
      <c r="FO891" s="2"/>
      <c r="FP891" s="2"/>
      <c r="FQ891" s="2"/>
      <c r="FR891" s="2"/>
      <c r="FS891" s="2"/>
      <c r="FT891" s="2"/>
      <c r="FU891" s="2"/>
      <c r="FV891" s="2"/>
      <c r="FW891" s="2"/>
      <c r="FX891" s="2"/>
      <c r="FY891" s="2"/>
      <c r="FZ891" s="2"/>
      <c r="GA891" s="2"/>
      <c r="GB891" s="2"/>
      <c r="GC891" s="2"/>
      <c r="GD891" s="2"/>
      <c r="GE891" s="2"/>
      <c r="GF891" s="2"/>
      <c r="GG891" s="2"/>
      <c r="GH891" s="2"/>
      <c r="GI891" s="2"/>
      <c r="GJ891" s="2"/>
      <c r="GK891" s="2"/>
      <c r="GL891" s="2"/>
      <c r="GM891" s="2"/>
      <c r="GN891" s="2"/>
    </row>
    <row r="892" spans="2:196" s="15" customFormat="1" ht="15" customHeight="1" thickBot="1" x14ac:dyDescent="0.3">
      <c r="B892" s="2"/>
      <c r="C892"/>
      <c r="D892" s="2"/>
      <c r="E892" s="2"/>
      <c r="F892" s="18"/>
      <c r="G892" s="2"/>
      <c r="H892" s="2"/>
      <c r="I892" s="16"/>
      <c r="J892" s="30"/>
      <c r="K892" s="17"/>
      <c r="L892" s="31"/>
      <c r="M892" s="16"/>
      <c r="N892" s="17"/>
      <c r="O892" s="16"/>
      <c r="P892" s="17"/>
      <c r="Q892" s="31"/>
      <c r="R892" s="16"/>
      <c r="S892" s="30"/>
      <c r="T892" s="17"/>
      <c r="U892" s="16"/>
      <c r="V892" s="17"/>
      <c r="W892" s="16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  <c r="FE892" s="2"/>
      <c r="FF892" s="2"/>
      <c r="FG892" s="2"/>
      <c r="FH892" s="2"/>
      <c r="FI892" s="2"/>
      <c r="FJ892" s="2"/>
      <c r="FK892" s="2"/>
      <c r="FL892" s="2"/>
      <c r="FM892" s="2"/>
      <c r="FN892" s="2"/>
      <c r="FO892" s="2"/>
      <c r="FP892" s="2"/>
      <c r="FQ892" s="2"/>
      <c r="FR892" s="2"/>
      <c r="FS892" s="2"/>
      <c r="FT892" s="2"/>
      <c r="FU892" s="2"/>
      <c r="FV892" s="2"/>
      <c r="FW892" s="2"/>
      <c r="FX892" s="2"/>
      <c r="FY892" s="2"/>
      <c r="FZ892" s="2"/>
      <c r="GA892" s="2"/>
      <c r="GB892" s="2"/>
      <c r="GC892" s="2"/>
      <c r="GD892" s="2"/>
      <c r="GE892" s="2"/>
      <c r="GF892" s="2"/>
      <c r="GG892" s="2"/>
      <c r="GH892" s="2"/>
      <c r="GI892" s="2"/>
      <c r="GJ892" s="2"/>
      <c r="GK892" s="2"/>
      <c r="GL892" s="2"/>
      <c r="GM892" s="2"/>
      <c r="GN892" s="2"/>
    </row>
    <row r="893" spans="2:196" s="15" customFormat="1" ht="15" customHeight="1" thickBot="1" x14ac:dyDescent="0.3">
      <c r="B893" s="2"/>
      <c r="C893"/>
      <c r="D893" s="2"/>
      <c r="E893" s="2"/>
      <c r="F893" s="18"/>
      <c r="G893" s="2"/>
      <c r="H893" s="2"/>
      <c r="I893" s="16"/>
      <c r="J893" s="30"/>
      <c r="K893" s="17"/>
      <c r="L893" s="31"/>
      <c r="M893" s="16"/>
      <c r="N893" s="17"/>
      <c r="O893" s="16"/>
      <c r="P893" s="17"/>
      <c r="Q893" s="31"/>
      <c r="R893" s="16"/>
      <c r="S893" s="30"/>
      <c r="T893" s="17"/>
      <c r="U893" s="16"/>
      <c r="V893" s="17"/>
      <c r="W893" s="16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  <c r="FE893" s="2"/>
      <c r="FF893" s="2"/>
      <c r="FG893" s="2"/>
      <c r="FH893" s="2"/>
      <c r="FI893" s="2"/>
      <c r="FJ893" s="2"/>
      <c r="FK893" s="2"/>
      <c r="FL893" s="2"/>
      <c r="FM893" s="2"/>
      <c r="FN893" s="2"/>
      <c r="FO893" s="2"/>
      <c r="FP893" s="2"/>
      <c r="FQ893" s="2"/>
      <c r="FR893" s="2"/>
      <c r="FS893" s="2"/>
      <c r="FT893" s="2"/>
      <c r="FU893" s="2"/>
      <c r="FV893" s="2"/>
      <c r="FW893" s="2"/>
      <c r="FX893" s="2"/>
      <c r="FY893" s="2"/>
      <c r="FZ893" s="2"/>
      <c r="GA893" s="2"/>
      <c r="GB893" s="2"/>
      <c r="GC893" s="2"/>
      <c r="GD893" s="2"/>
      <c r="GE893" s="2"/>
      <c r="GF893" s="2"/>
      <c r="GG893" s="2"/>
      <c r="GH893" s="2"/>
      <c r="GI893" s="2"/>
      <c r="GJ893" s="2"/>
      <c r="GK893" s="2"/>
      <c r="GL893" s="2"/>
      <c r="GM893" s="2"/>
      <c r="GN893" s="2"/>
    </row>
    <row r="894" spans="2:196" s="15" customFormat="1" ht="15" customHeight="1" thickBot="1" x14ac:dyDescent="0.3">
      <c r="B894" s="2"/>
      <c r="C894"/>
      <c r="D894" s="2"/>
      <c r="E894" s="2"/>
      <c r="F894" s="18"/>
      <c r="G894" s="2"/>
      <c r="H894" s="2"/>
      <c r="I894" s="16"/>
      <c r="J894" s="30"/>
      <c r="K894" s="17"/>
      <c r="L894" s="31"/>
      <c r="M894" s="16"/>
      <c r="N894" s="17"/>
      <c r="O894" s="16"/>
      <c r="P894" s="17"/>
      <c r="Q894" s="31"/>
      <c r="R894" s="16"/>
      <c r="S894" s="30"/>
      <c r="T894" s="17"/>
      <c r="U894" s="16"/>
      <c r="V894" s="17"/>
      <c r="W894" s="16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  <c r="FE894" s="2"/>
      <c r="FF894" s="2"/>
      <c r="FG894" s="2"/>
      <c r="FH894" s="2"/>
      <c r="FI894" s="2"/>
      <c r="FJ894" s="2"/>
      <c r="FK894" s="2"/>
      <c r="FL894" s="2"/>
      <c r="FM894" s="2"/>
      <c r="FN894" s="2"/>
      <c r="FO894" s="2"/>
      <c r="FP894" s="2"/>
      <c r="FQ894" s="2"/>
      <c r="FR894" s="2"/>
      <c r="FS894" s="2"/>
      <c r="FT894" s="2"/>
      <c r="FU894" s="2"/>
      <c r="FV894" s="2"/>
      <c r="FW894" s="2"/>
      <c r="FX894" s="2"/>
      <c r="FY894" s="2"/>
      <c r="FZ894" s="2"/>
      <c r="GA894" s="2"/>
      <c r="GB894" s="2"/>
      <c r="GC894" s="2"/>
      <c r="GD894" s="2"/>
      <c r="GE894" s="2"/>
      <c r="GF894" s="2"/>
      <c r="GG894" s="2"/>
      <c r="GH894" s="2"/>
      <c r="GI894" s="2"/>
      <c r="GJ894" s="2"/>
      <c r="GK894" s="2"/>
      <c r="GL894" s="2"/>
      <c r="GM894" s="2"/>
      <c r="GN894" s="2"/>
    </row>
    <row r="895" spans="2:196" s="15" customFormat="1" ht="15" customHeight="1" thickBot="1" x14ac:dyDescent="0.3">
      <c r="B895" s="2"/>
      <c r="C895"/>
      <c r="D895" s="2"/>
      <c r="E895" s="2"/>
      <c r="F895" s="18"/>
      <c r="G895" s="2"/>
      <c r="H895" s="2"/>
      <c r="I895" s="16"/>
      <c r="J895" s="30"/>
      <c r="K895" s="17"/>
      <c r="L895" s="31"/>
      <c r="M895" s="16"/>
      <c r="N895" s="17"/>
      <c r="O895" s="16"/>
      <c r="P895" s="17"/>
      <c r="Q895" s="31"/>
      <c r="R895" s="16"/>
      <c r="S895" s="30"/>
      <c r="T895" s="17"/>
      <c r="U895" s="16"/>
      <c r="V895" s="17"/>
      <c r="W895" s="16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  <c r="FE895" s="2"/>
      <c r="FF895" s="2"/>
      <c r="FG895" s="2"/>
      <c r="FH895" s="2"/>
      <c r="FI895" s="2"/>
      <c r="FJ895" s="2"/>
      <c r="FK895" s="2"/>
      <c r="FL895" s="2"/>
      <c r="FM895" s="2"/>
      <c r="FN895" s="2"/>
      <c r="FO895" s="2"/>
      <c r="FP895" s="2"/>
      <c r="FQ895" s="2"/>
      <c r="FR895" s="2"/>
      <c r="FS895" s="2"/>
      <c r="FT895" s="2"/>
      <c r="FU895" s="2"/>
      <c r="FV895" s="2"/>
      <c r="FW895" s="2"/>
      <c r="FX895" s="2"/>
      <c r="FY895" s="2"/>
      <c r="FZ895" s="2"/>
      <c r="GA895" s="2"/>
      <c r="GB895" s="2"/>
      <c r="GC895" s="2"/>
      <c r="GD895" s="2"/>
      <c r="GE895" s="2"/>
      <c r="GF895" s="2"/>
      <c r="GG895" s="2"/>
      <c r="GH895" s="2"/>
      <c r="GI895" s="2"/>
      <c r="GJ895" s="2"/>
      <c r="GK895" s="2"/>
      <c r="GL895" s="2"/>
      <c r="GM895" s="2"/>
      <c r="GN895" s="2"/>
    </row>
    <row r="896" spans="2:196" s="15" customFormat="1" ht="15" customHeight="1" thickBot="1" x14ac:dyDescent="0.3">
      <c r="B896" s="2"/>
      <c r="C896"/>
      <c r="D896" s="2"/>
      <c r="E896" s="2"/>
      <c r="F896" s="18"/>
      <c r="G896" s="2"/>
      <c r="H896" s="2"/>
      <c r="I896" s="16"/>
      <c r="J896" s="30"/>
      <c r="K896" s="17"/>
      <c r="L896" s="31"/>
      <c r="M896" s="16"/>
      <c r="N896" s="17"/>
      <c r="O896" s="16"/>
      <c r="P896" s="17"/>
      <c r="Q896" s="31"/>
      <c r="R896" s="16"/>
      <c r="S896" s="30"/>
      <c r="T896" s="17"/>
      <c r="U896" s="16"/>
      <c r="V896" s="17"/>
      <c r="W896" s="16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  <c r="FE896" s="2"/>
      <c r="FF896" s="2"/>
      <c r="FG896" s="2"/>
      <c r="FH896" s="2"/>
      <c r="FI896" s="2"/>
      <c r="FJ896" s="2"/>
      <c r="FK896" s="2"/>
      <c r="FL896" s="2"/>
      <c r="FM896" s="2"/>
      <c r="FN896" s="2"/>
      <c r="FO896" s="2"/>
      <c r="FP896" s="2"/>
      <c r="FQ896" s="2"/>
      <c r="FR896" s="2"/>
      <c r="FS896" s="2"/>
      <c r="FT896" s="2"/>
      <c r="FU896" s="2"/>
      <c r="FV896" s="2"/>
      <c r="FW896" s="2"/>
      <c r="FX896" s="2"/>
      <c r="FY896" s="2"/>
      <c r="FZ896" s="2"/>
      <c r="GA896" s="2"/>
      <c r="GB896" s="2"/>
      <c r="GC896" s="2"/>
      <c r="GD896" s="2"/>
      <c r="GE896" s="2"/>
      <c r="GF896" s="2"/>
      <c r="GG896" s="2"/>
      <c r="GH896" s="2"/>
      <c r="GI896" s="2"/>
      <c r="GJ896" s="2"/>
      <c r="GK896" s="2"/>
      <c r="GL896" s="2"/>
      <c r="GM896" s="2"/>
      <c r="GN896" s="2"/>
    </row>
    <row r="897" spans="2:196" s="15" customFormat="1" ht="15" customHeight="1" thickBot="1" x14ac:dyDescent="0.3">
      <c r="B897" s="2"/>
      <c r="C897"/>
      <c r="D897" s="2"/>
      <c r="E897" s="2"/>
      <c r="F897" s="18"/>
      <c r="G897" s="2"/>
      <c r="H897" s="2"/>
      <c r="I897" s="16"/>
      <c r="J897" s="30"/>
      <c r="K897" s="17"/>
      <c r="L897" s="31"/>
      <c r="M897" s="16"/>
      <c r="N897" s="17"/>
      <c r="O897" s="16"/>
      <c r="P897" s="17"/>
      <c r="Q897" s="31"/>
      <c r="R897" s="16"/>
      <c r="S897" s="30"/>
      <c r="T897" s="17"/>
      <c r="U897" s="16"/>
      <c r="V897" s="17"/>
      <c r="W897" s="16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  <c r="FE897" s="2"/>
      <c r="FF897" s="2"/>
      <c r="FG897" s="2"/>
      <c r="FH897" s="2"/>
      <c r="FI897" s="2"/>
      <c r="FJ897" s="2"/>
      <c r="FK897" s="2"/>
      <c r="FL897" s="2"/>
      <c r="FM897" s="2"/>
      <c r="FN897" s="2"/>
      <c r="FO897" s="2"/>
      <c r="FP897" s="2"/>
      <c r="FQ897" s="2"/>
      <c r="FR897" s="2"/>
      <c r="FS897" s="2"/>
      <c r="FT897" s="2"/>
      <c r="FU897" s="2"/>
      <c r="FV897" s="2"/>
      <c r="FW897" s="2"/>
      <c r="FX897" s="2"/>
      <c r="FY897" s="2"/>
      <c r="FZ897" s="2"/>
      <c r="GA897" s="2"/>
      <c r="GB897" s="2"/>
      <c r="GC897" s="2"/>
      <c r="GD897" s="2"/>
      <c r="GE897" s="2"/>
      <c r="GF897" s="2"/>
      <c r="GG897" s="2"/>
      <c r="GH897" s="2"/>
      <c r="GI897" s="2"/>
      <c r="GJ897" s="2"/>
      <c r="GK897" s="2"/>
      <c r="GL897" s="2"/>
      <c r="GM897" s="2"/>
      <c r="GN897" s="2"/>
    </row>
    <row r="898" spans="2:196" s="15" customFormat="1" ht="15" customHeight="1" thickBot="1" x14ac:dyDescent="0.3">
      <c r="B898" s="2"/>
      <c r="C898"/>
      <c r="D898" s="2"/>
      <c r="E898" s="2"/>
      <c r="F898" s="18"/>
      <c r="G898" s="2"/>
      <c r="H898" s="2"/>
      <c r="I898" s="16"/>
      <c r="J898" s="30"/>
      <c r="K898" s="17"/>
      <c r="L898" s="31"/>
      <c r="M898" s="16"/>
      <c r="N898" s="17"/>
      <c r="O898" s="16"/>
      <c r="P898" s="17"/>
      <c r="Q898" s="31"/>
      <c r="R898" s="16"/>
      <c r="S898" s="30"/>
      <c r="T898" s="17"/>
      <c r="U898" s="16"/>
      <c r="V898" s="17"/>
      <c r="W898" s="16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  <c r="FE898" s="2"/>
      <c r="FF898" s="2"/>
      <c r="FG898" s="2"/>
      <c r="FH898" s="2"/>
      <c r="FI898" s="2"/>
      <c r="FJ898" s="2"/>
      <c r="FK898" s="2"/>
      <c r="FL898" s="2"/>
      <c r="FM898" s="2"/>
      <c r="FN898" s="2"/>
      <c r="FO898" s="2"/>
      <c r="FP898" s="2"/>
      <c r="FQ898" s="2"/>
      <c r="FR898" s="2"/>
      <c r="FS898" s="2"/>
      <c r="FT898" s="2"/>
      <c r="FU898" s="2"/>
      <c r="FV898" s="2"/>
      <c r="FW898" s="2"/>
      <c r="FX898" s="2"/>
      <c r="FY898" s="2"/>
      <c r="FZ898" s="2"/>
      <c r="GA898" s="2"/>
      <c r="GB898" s="2"/>
      <c r="GC898" s="2"/>
      <c r="GD898" s="2"/>
      <c r="GE898" s="2"/>
      <c r="GF898" s="2"/>
      <c r="GG898" s="2"/>
      <c r="GH898" s="2"/>
      <c r="GI898" s="2"/>
      <c r="GJ898" s="2"/>
      <c r="GK898" s="2"/>
      <c r="GL898" s="2"/>
      <c r="GM898" s="2"/>
      <c r="GN898" s="2"/>
    </row>
    <row r="899" spans="2:196" s="15" customFormat="1" ht="15" customHeight="1" thickBot="1" x14ac:dyDescent="0.3">
      <c r="B899" s="2"/>
      <c r="C899"/>
      <c r="D899" s="2"/>
      <c r="E899" s="2"/>
      <c r="F899" s="18"/>
      <c r="G899" s="2"/>
      <c r="H899" s="2"/>
      <c r="I899" s="16"/>
      <c r="J899" s="30"/>
      <c r="K899" s="17"/>
      <c r="L899" s="31"/>
      <c r="M899" s="16"/>
      <c r="N899" s="17"/>
      <c r="O899" s="16"/>
      <c r="P899" s="17"/>
      <c r="Q899" s="31"/>
      <c r="R899" s="16"/>
      <c r="S899" s="30"/>
      <c r="T899" s="17"/>
      <c r="U899" s="16"/>
      <c r="V899" s="17"/>
      <c r="W899" s="16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  <c r="FE899" s="2"/>
      <c r="FF899" s="2"/>
      <c r="FG899" s="2"/>
      <c r="FH899" s="2"/>
      <c r="FI899" s="2"/>
      <c r="FJ899" s="2"/>
      <c r="FK899" s="2"/>
      <c r="FL899" s="2"/>
      <c r="FM899" s="2"/>
      <c r="FN899" s="2"/>
      <c r="FO899" s="2"/>
      <c r="FP899" s="2"/>
      <c r="FQ899" s="2"/>
      <c r="FR899" s="2"/>
      <c r="FS899" s="2"/>
      <c r="FT899" s="2"/>
      <c r="FU899" s="2"/>
      <c r="FV899" s="2"/>
      <c r="FW899" s="2"/>
      <c r="FX899" s="2"/>
      <c r="FY899" s="2"/>
      <c r="FZ899" s="2"/>
      <c r="GA899" s="2"/>
      <c r="GB899" s="2"/>
      <c r="GC899" s="2"/>
      <c r="GD899" s="2"/>
      <c r="GE899" s="2"/>
      <c r="GF899" s="2"/>
      <c r="GG899" s="2"/>
      <c r="GH899" s="2"/>
      <c r="GI899" s="2"/>
      <c r="GJ899" s="2"/>
      <c r="GK899" s="2"/>
      <c r="GL899" s="2"/>
      <c r="GM899" s="2"/>
      <c r="GN899" s="2"/>
    </row>
    <row r="900" spans="2:196" s="15" customFormat="1" ht="15" customHeight="1" thickBot="1" x14ac:dyDescent="0.3">
      <c r="B900" s="2"/>
      <c r="C900"/>
      <c r="D900" s="2"/>
      <c r="E900" s="2"/>
      <c r="F900" s="18"/>
      <c r="G900" s="2"/>
      <c r="H900" s="2"/>
      <c r="I900" s="16"/>
      <c r="J900" s="30"/>
      <c r="K900" s="17"/>
      <c r="L900" s="31"/>
      <c r="M900" s="16"/>
      <c r="N900" s="17"/>
      <c r="O900" s="16"/>
      <c r="P900" s="17"/>
      <c r="Q900" s="31"/>
      <c r="R900" s="16"/>
      <c r="S900" s="30"/>
      <c r="T900" s="17"/>
      <c r="U900" s="16"/>
      <c r="V900" s="17"/>
      <c r="W900" s="16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  <c r="FE900" s="2"/>
      <c r="FF900" s="2"/>
      <c r="FG900" s="2"/>
      <c r="FH900" s="2"/>
      <c r="FI900" s="2"/>
      <c r="FJ900" s="2"/>
      <c r="FK900" s="2"/>
      <c r="FL900" s="2"/>
      <c r="FM900" s="2"/>
      <c r="FN900" s="2"/>
      <c r="FO900" s="2"/>
      <c r="FP900" s="2"/>
      <c r="FQ900" s="2"/>
      <c r="FR900" s="2"/>
      <c r="FS900" s="2"/>
      <c r="FT900" s="2"/>
      <c r="FU900" s="2"/>
      <c r="FV900" s="2"/>
      <c r="FW900" s="2"/>
      <c r="FX900" s="2"/>
      <c r="FY900" s="2"/>
      <c r="FZ900" s="2"/>
      <c r="GA900" s="2"/>
      <c r="GB900" s="2"/>
      <c r="GC900" s="2"/>
      <c r="GD900" s="2"/>
      <c r="GE900" s="2"/>
      <c r="GF900" s="2"/>
      <c r="GG900" s="2"/>
      <c r="GH900" s="2"/>
      <c r="GI900" s="2"/>
      <c r="GJ900" s="2"/>
      <c r="GK900" s="2"/>
      <c r="GL900" s="2"/>
      <c r="GM900" s="2"/>
      <c r="GN900" s="2"/>
    </row>
    <row r="901" spans="2:196" s="15" customFormat="1" ht="15" customHeight="1" thickBot="1" x14ac:dyDescent="0.3">
      <c r="B901" s="2"/>
      <c r="C901"/>
      <c r="D901" s="2"/>
      <c r="E901" s="2"/>
      <c r="F901" s="18"/>
      <c r="G901" s="2"/>
      <c r="H901" s="2"/>
      <c r="I901" s="16"/>
      <c r="J901" s="30"/>
      <c r="K901" s="17"/>
      <c r="L901" s="31"/>
      <c r="M901" s="16"/>
      <c r="N901" s="17"/>
      <c r="O901" s="16"/>
      <c r="P901" s="17"/>
      <c r="Q901" s="31"/>
      <c r="R901" s="16"/>
      <c r="S901" s="30"/>
      <c r="T901" s="17"/>
      <c r="U901" s="16"/>
      <c r="V901" s="17"/>
      <c r="W901" s="16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  <c r="FE901" s="2"/>
      <c r="FF901" s="2"/>
      <c r="FG901" s="2"/>
      <c r="FH901" s="2"/>
      <c r="FI901" s="2"/>
      <c r="FJ901" s="2"/>
      <c r="FK901" s="2"/>
      <c r="FL901" s="2"/>
      <c r="FM901" s="2"/>
      <c r="FN901" s="2"/>
      <c r="FO901" s="2"/>
      <c r="FP901" s="2"/>
      <c r="FQ901" s="2"/>
      <c r="FR901" s="2"/>
      <c r="FS901" s="2"/>
      <c r="FT901" s="2"/>
      <c r="FU901" s="2"/>
      <c r="FV901" s="2"/>
      <c r="FW901" s="2"/>
      <c r="FX901" s="2"/>
      <c r="FY901" s="2"/>
      <c r="FZ901" s="2"/>
      <c r="GA901" s="2"/>
      <c r="GB901" s="2"/>
      <c r="GC901" s="2"/>
      <c r="GD901" s="2"/>
      <c r="GE901" s="2"/>
      <c r="GF901" s="2"/>
      <c r="GG901" s="2"/>
      <c r="GH901" s="2"/>
      <c r="GI901" s="2"/>
      <c r="GJ901" s="2"/>
      <c r="GK901" s="2"/>
      <c r="GL901" s="2"/>
      <c r="GM901" s="2"/>
      <c r="GN901" s="2"/>
    </row>
    <row r="902" spans="2:196" s="15" customFormat="1" ht="15" customHeight="1" thickBot="1" x14ac:dyDescent="0.3">
      <c r="B902" s="2"/>
      <c r="C902"/>
      <c r="D902" s="2"/>
      <c r="E902" s="2"/>
      <c r="F902" s="18"/>
      <c r="G902" s="2"/>
      <c r="H902" s="2"/>
      <c r="I902" s="16"/>
      <c r="J902" s="30"/>
      <c r="K902" s="17"/>
      <c r="L902" s="31"/>
      <c r="M902" s="16"/>
      <c r="N902" s="17"/>
      <c r="O902" s="16"/>
      <c r="P902" s="17"/>
      <c r="Q902" s="31"/>
      <c r="R902" s="16"/>
      <c r="S902" s="30"/>
      <c r="T902" s="17"/>
      <c r="U902" s="16"/>
      <c r="V902" s="17"/>
      <c r="W902" s="16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  <c r="FE902" s="2"/>
      <c r="FF902" s="2"/>
      <c r="FG902" s="2"/>
      <c r="FH902" s="2"/>
      <c r="FI902" s="2"/>
      <c r="FJ902" s="2"/>
      <c r="FK902" s="2"/>
      <c r="FL902" s="2"/>
      <c r="FM902" s="2"/>
      <c r="FN902" s="2"/>
      <c r="FO902" s="2"/>
      <c r="FP902" s="2"/>
      <c r="FQ902" s="2"/>
      <c r="FR902" s="2"/>
      <c r="FS902" s="2"/>
      <c r="FT902" s="2"/>
      <c r="FU902" s="2"/>
      <c r="FV902" s="2"/>
      <c r="FW902" s="2"/>
      <c r="FX902" s="2"/>
      <c r="FY902" s="2"/>
      <c r="FZ902" s="2"/>
      <c r="GA902" s="2"/>
      <c r="GB902" s="2"/>
      <c r="GC902" s="2"/>
      <c r="GD902" s="2"/>
      <c r="GE902" s="2"/>
      <c r="GF902" s="2"/>
      <c r="GG902" s="2"/>
      <c r="GH902" s="2"/>
      <c r="GI902" s="2"/>
      <c r="GJ902" s="2"/>
      <c r="GK902" s="2"/>
      <c r="GL902" s="2"/>
      <c r="GM902" s="2"/>
      <c r="GN902" s="2"/>
    </row>
    <row r="903" spans="2:196" s="15" customFormat="1" ht="15" customHeight="1" thickBot="1" x14ac:dyDescent="0.3">
      <c r="B903" s="2"/>
      <c r="C903"/>
      <c r="D903" s="2"/>
      <c r="E903" s="2"/>
      <c r="F903" s="18"/>
      <c r="G903" s="2"/>
      <c r="H903" s="2"/>
      <c r="I903" s="16"/>
      <c r="J903" s="30"/>
      <c r="K903" s="17"/>
      <c r="L903" s="31"/>
      <c r="M903" s="16"/>
      <c r="N903" s="17"/>
      <c r="O903" s="16"/>
      <c r="P903" s="17"/>
      <c r="Q903" s="31"/>
      <c r="R903" s="16"/>
      <c r="S903" s="30"/>
      <c r="T903" s="17"/>
      <c r="U903" s="16"/>
      <c r="V903" s="17"/>
      <c r="W903" s="16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  <c r="FE903" s="2"/>
      <c r="FF903" s="2"/>
      <c r="FG903" s="2"/>
      <c r="FH903" s="2"/>
      <c r="FI903" s="2"/>
      <c r="FJ903" s="2"/>
      <c r="FK903" s="2"/>
      <c r="FL903" s="2"/>
      <c r="FM903" s="2"/>
      <c r="FN903" s="2"/>
      <c r="FO903" s="2"/>
      <c r="FP903" s="2"/>
      <c r="FQ903" s="2"/>
      <c r="FR903" s="2"/>
      <c r="FS903" s="2"/>
      <c r="FT903" s="2"/>
      <c r="FU903" s="2"/>
      <c r="FV903" s="2"/>
      <c r="FW903" s="2"/>
      <c r="FX903" s="2"/>
      <c r="FY903" s="2"/>
      <c r="FZ903" s="2"/>
      <c r="GA903" s="2"/>
      <c r="GB903" s="2"/>
      <c r="GC903" s="2"/>
      <c r="GD903" s="2"/>
      <c r="GE903" s="2"/>
      <c r="GF903" s="2"/>
      <c r="GG903" s="2"/>
      <c r="GH903" s="2"/>
      <c r="GI903" s="2"/>
      <c r="GJ903" s="2"/>
      <c r="GK903" s="2"/>
      <c r="GL903" s="2"/>
      <c r="GM903" s="2"/>
      <c r="GN903" s="2"/>
    </row>
    <row r="904" spans="2:196" s="15" customFormat="1" ht="15" customHeight="1" thickBot="1" x14ac:dyDescent="0.3">
      <c r="B904" s="2"/>
      <c r="C904"/>
      <c r="D904" s="2"/>
      <c r="E904" s="2"/>
      <c r="F904" s="18"/>
      <c r="G904" s="2"/>
      <c r="H904" s="2"/>
      <c r="I904" s="16"/>
      <c r="J904" s="30"/>
      <c r="K904" s="17"/>
      <c r="L904" s="31"/>
      <c r="M904" s="16"/>
      <c r="N904" s="17"/>
      <c r="O904" s="16"/>
      <c r="P904" s="17"/>
      <c r="Q904" s="31"/>
      <c r="R904" s="16"/>
      <c r="S904" s="30"/>
      <c r="T904" s="17"/>
      <c r="U904" s="16"/>
      <c r="V904" s="17"/>
      <c r="W904" s="16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  <c r="FE904" s="2"/>
      <c r="FF904" s="2"/>
      <c r="FG904" s="2"/>
      <c r="FH904" s="2"/>
      <c r="FI904" s="2"/>
      <c r="FJ904" s="2"/>
      <c r="FK904" s="2"/>
      <c r="FL904" s="2"/>
      <c r="FM904" s="2"/>
      <c r="FN904" s="2"/>
      <c r="FO904" s="2"/>
      <c r="FP904" s="2"/>
      <c r="FQ904" s="2"/>
      <c r="FR904" s="2"/>
      <c r="FS904" s="2"/>
      <c r="FT904" s="2"/>
      <c r="FU904" s="2"/>
      <c r="FV904" s="2"/>
      <c r="FW904" s="2"/>
      <c r="FX904" s="2"/>
      <c r="FY904" s="2"/>
      <c r="FZ904" s="2"/>
      <c r="GA904" s="2"/>
      <c r="GB904" s="2"/>
      <c r="GC904" s="2"/>
      <c r="GD904" s="2"/>
      <c r="GE904" s="2"/>
      <c r="GF904" s="2"/>
      <c r="GG904" s="2"/>
      <c r="GH904" s="2"/>
      <c r="GI904" s="2"/>
      <c r="GJ904" s="2"/>
      <c r="GK904" s="2"/>
      <c r="GL904" s="2"/>
      <c r="GM904" s="2"/>
      <c r="GN904" s="2"/>
    </row>
    <row r="905" spans="2:196" s="15" customFormat="1" ht="15" customHeight="1" thickBot="1" x14ac:dyDescent="0.3">
      <c r="B905" s="2"/>
      <c r="C905"/>
      <c r="D905" s="2"/>
      <c r="E905" s="2"/>
      <c r="F905" s="18"/>
      <c r="G905" s="2"/>
      <c r="H905" s="2"/>
      <c r="I905" s="16"/>
      <c r="J905" s="30"/>
      <c r="K905" s="17"/>
      <c r="L905" s="31"/>
      <c r="M905" s="16"/>
      <c r="N905" s="17"/>
      <c r="O905" s="16"/>
      <c r="P905" s="17"/>
      <c r="Q905" s="31"/>
      <c r="R905" s="16"/>
      <c r="S905" s="30"/>
      <c r="T905" s="17"/>
      <c r="U905" s="16"/>
      <c r="V905" s="17"/>
      <c r="W905" s="16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  <c r="FE905" s="2"/>
      <c r="FF905" s="2"/>
      <c r="FG905" s="2"/>
      <c r="FH905" s="2"/>
      <c r="FI905" s="2"/>
      <c r="FJ905" s="2"/>
      <c r="FK905" s="2"/>
      <c r="FL905" s="2"/>
      <c r="FM905" s="2"/>
      <c r="FN905" s="2"/>
      <c r="FO905" s="2"/>
      <c r="FP905" s="2"/>
      <c r="FQ905" s="2"/>
      <c r="FR905" s="2"/>
      <c r="FS905" s="2"/>
      <c r="FT905" s="2"/>
      <c r="FU905" s="2"/>
      <c r="FV905" s="2"/>
      <c r="FW905" s="2"/>
      <c r="FX905" s="2"/>
      <c r="FY905" s="2"/>
      <c r="FZ905" s="2"/>
      <c r="GA905" s="2"/>
      <c r="GB905" s="2"/>
      <c r="GC905" s="2"/>
      <c r="GD905" s="2"/>
      <c r="GE905" s="2"/>
      <c r="GF905" s="2"/>
      <c r="GG905" s="2"/>
      <c r="GH905" s="2"/>
      <c r="GI905" s="2"/>
      <c r="GJ905" s="2"/>
      <c r="GK905" s="2"/>
      <c r="GL905" s="2"/>
      <c r="GM905" s="2"/>
      <c r="GN905" s="2"/>
    </row>
    <row r="906" spans="2:196" s="15" customFormat="1" ht="15" customHeight="1" thickBot="1" x14ac:dyDescent="0.3">
      <c r="B906" s="2"/>
      <c r="C906"/>
      <c r="D906" s="2"/>
      <c r="E906" s="2"/>
      <c r="F906" s="18"/>
      <c r="G906" s="2"/>
      <c r="H906" s="2"/>
      <c r="I906" s="16"/>
      <c r="J906" s="30"/>
      <c r="K906" s="17"/>
      <c r="L906" s="31"/>
      <c r="M906" s="16"/>
      <c r="N906" s="17"/>
      <c r="O906" s="16"/>
      <c r="P906" s="17"/>
      <c r="Q906" s="31"/>
      <c r="R906" s="16"/>
      <c r="S906" s="30"/>
      <c r="T906" s="17"/>
      <c r="U906" s="16"/>
      <c r="V906" s="17"/>
      <c r="W906" s="16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  <c r="FE906" s="2"/>
      <c r="FF906" s="2"/>
      <c r="FG906" s="2"/>
      <c r="FH906" s="2"/>
      <c r="FI906" s="2"/>
      <c r="FJ906" s="2"/>
      <c r="FK906" s="2"/>
      <c r="FL906" s="2"/>
      <c r="FM906" s="2"/>
      <c r="FN906" s="2"/>
      <c r="FO906" s="2"/>
      <c r="FP906" s="2"/>
      <c r="FQ906" s="2"/>
      <c r="FR906" s="2"/>
      <c r="FS906" s="2"/>
      <c r="FT906" s="2"/>
      <c r="FU906" s="2"/>
      <c r="FV906" s="2"/>
      <c r="FW906" s="2"/>
      <c r="FX906" s="2"/>
      <c r="FY906" s="2"/>
      <c r="FZ906" s="2"/>
      <c r="GA906" s="2"/>
      <c r="GB906" s="2"/>
      <c r="GC906" s="2"/>
      <c r="GD906" s="2"/>
      <c r="GE906" s="2"/>
      <c r="GF906" s="2"/>
      <c r="GG906" s="2"/>
      <c r="GH906" s="2"/>
      <c r="GI906" s="2"/>
      <c r="GJ906" s="2"/>
      <c r="GK906" s="2"/>
      <c r="GL906" s="2"/>
      <c r="GM906" s="2"/>
      <c r="GN906" s="2"/>
    </row>
    <row r="907" spans="2:196" s="15" customFormat="1" ht="15" customHeight="1" thickBot="1" x14ac:dyDescent="0.3">
      <c r="B907" s="2"/>
      <c r="C907"/>
      <c r="D907" s="2"/>
      <c r="E907" s="2"/>
      <c r="F907" s="18"/>
      <c r="G907" s="2"/>
      <c r="H907" s="2"/>
      <c r="I907" s="16"/>
      <c r="J907" s="30"/>
      <c r="K907" s="17"/>
      <c r="L907" s="31"/>
      <c r="M907" s="16"/>
      <c r="N907" s="17"/>
      <c r="O907" s="16"/>
      <c r="P907" s="17"/>
      <c r="Q907" s="31"/>
      <c r="R907" s="16"/>
      <c r="S907" s="30"/>
      <c r="T907" s="17"/>
      <c r="U907" s="16"/>
      <c r="V907" s="17"/>
      <c r="W907" s="16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  <c r="FE907" s="2"/>
      <c r="FF907" s="2"/>
      <c r="FG907" s="2"/>
      <c r="FH907" s="2"/>
      <c r="FI907" s="2"/>
      <c r="FJ907" s="2"/>
      <c r="FK907" s="2"/>
      <c r="FL907" s="2"/>
      <c r="FM907" s="2"/>
      <c r="FN907" s="2"/>
      <c r="FO907" s="2"/>
      <c r="FP907" s="2"/>
      <c r="FQ907" s="2"/>
      <c r="FR907" s="2"/>
      <c r="FS907" s="2"/>
      <c r="FT907" s="2"/>
      <c r="FU907" s="2"/>
      <c r="FV907" s="2"/>
      <c r="FW907" s="2"/>
      <c r="FX907" s="2"/>
      <c r="FY907" s="2"/>
      <c r="FZ907" s="2"/>
      <c r="GA907" s="2"/>
      <c r="GB907" s="2"/>
      <c r="GC907" s="2"/>
      <c r="GD907" s="2"/>
      <c r="GE907" s="2"/>
      <c r="GF907" s="2"/>
      <c r="GG907" s="2"/>
      <c r="GH907" s="2"/>
      <c r="GI907" s="2"/>
      <c r="GJ907" s="2"/>
      <c r="GK907" s="2"/>
      <c r="GL907" s="2"/>
      <c r="GM907" s="2"/>
      <c r="GN907" s="2"/>
    </row>
    <row r="908" spans="2:196" s="15" customFormat="1" ht="15" customHeight="1" thickBot="1" x14ac:dyDescent="0.3">
      <c r="B908" s="2"/>
      <c r="C908"/>
      <c r="D908" s="2"/>
      <c r="E908" s="2"/>
      <c r="F908" s="18"/>
      <c r="G908" s="2"/>
      <c r="H908" s="2"/>
      <c r="I908" s="16"/>
      <c r="J908" s="30"/>
      <c r="K908" s="17"/>
      <c r="L908" s="31"/>
      <c r="M908" s="16"/>
      <c r="N908" s="17"/>
      <c r="O908" s="16"/>
      <c r="P908" s="17"/>
      <c r="Q908" s="31"/>
      <c r="R908" s="16"/>
      <c r="S908" s="30"/>
      <c r="T908" s="17"/>
      <c r="U908" s="16"/>
      <c r="V908" s="17"/>
      <c r="W908" s="16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  <c r="FE908" s="2"/>
      <c r="FF908" s="2"/>
      <c r="FG908" s="2"/>
      <c r="FH908" s="2"/>
      <c r="FI908" s="2"/>
      <c r="FJ908" s="2"/>
      <c r="FK908" s="2"/>
      <c r="FL908" s="2"/>
      <c r="FM908" s="2"/>
      <c r="FN908" s="2"/>
      <c r="FO908" s="2"/>
      <c r="FP908" s="2"/>
      <c r="FQ908" s="2"/>
      <c r="FR908" s="2"/>
      <c r="FS908" s="2"/>
      <c r="FT908" s="2"/>
      <c r="FU908" s="2"/>
      <c r="FV908" s="2"/>
      <c r="FW908" s="2"/>
      <c r="FX908" s="2"/>
      <c r="FY908" s="2"/>
      <c r="FZ908" s="2"/>
      <c r="GA908" s="2"/>
      <c r="GB908" s="2"/>
      <c r="GC908" s="2"/>
      <c r="GD908" s="2"/>
      <c r="GE908" s="2"/>
      <c r="GF908" s="2"/>
      <c r="GG908" s="2"/>
      <c r="GH908" s="2"/>
      <c r="GI908" s="2"/>
      <c r="GJ908" s="2"/>
      <c r="GK908" s="2"/>
      <c r="GL908" s="2"/>
      <c r="GM908" s="2"/>
      <c r="GN908" s="2"/>
    </row>
    <row r="909" spans="2:196" s="15" customFormat="1" ht="15" customHeight="1" thickBot="1" x14ac:dyDescent="0.3">
      <c r="B909" s="2"/>
      <c r="C909"/>
      <c r="D909" s="2"/>
      <c r="E909" s="2"/>
      <c r="F909" s="18"/>
      <c r="G909" s="2"/>
      <c r="H909" s="2"/>
      <c r="I909" s="16"/>
      <c r="J909" s="30"/>
      <c r="K909" s="17"/>
      <c r="L909" s="31"/>
      <c r="M909" s="16"/>
      <c r="N909" s="17"/>
      <c r="O909" s="16"/>
      <c r="P909" s="17"/>
      <c r="Q909" s="31"/>
      <c r="R909" s="16"/>
      <c r="S909" s="30"/>
      <c r="T909" s="17"/>
      <c r="U909" s="16"/>
      <c r="V909" s="17"/>
      <c r="W909" s="16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  <c r="FE909" s="2"/>
      <c r="FF909" s="2"/>
      <c r="FG909" s="2"/>
      <c r="FH909" s="2"/>
      <c r="FI909" s="2"/>
      <c r="FJ909" s="2"/>
      <c r="FK909" s="2"/>
      <c r="FL909" s="2"/>
      <c r="FM909" s="2"/>
      <c r="FN909" s="2"/>
      <c r="FO909" s="2"/>
      <c r="FP909" s="2"/>
      <c r="FQ909" s="2"/>
      <c r="FR909" s="2"/>
      <c r="FS909" s="2"/>
      <c r="FT909" s="2"/>
      <c r="FU909" s="2"/>
      <c r="FV909" s="2"/>
      <c r="FW909" s="2"/>
      <c r="FX909" s="2"/>
      <c r="FY909" s="2"/>
      <c r="FZ909" s="2"/>
      <c r="GA909" s="2"/>
      <c r="GB909" s="2"/>
      <c r="GC909" s="2"/>
      <c r="GD909" s="2"/>
      <c r="GE909" s="2"/>
      <c r="GF909" s="2"/>
      <c r="GG909" s="2"/>
      <c r="GH909" s="2"/>
      <c r="GI909" s="2"/>
      <c r="GJ909" s="2"/>
      <c r="GK909" s="2"/>
      <c r="GL909" s="2"/>
      <c r="GM909" s="2"/>
      <c r="GN909" s="2"/>
    </row>
    <row r="910" spans="2:196" s="15" customFormat="1" ht="15" customHeight="1" thickBot="1" x14ac:dyDescent="0.3">
      <c r="B910" s="2"/>
      <c r="C910"/>
      <c r="D910" s="2"/>
      <c r="E910" s="2"/>
      <c r="F910" s="18"/>
      <c r="G910" s="2"/>
      <c r="H910" s="2"/>
      <c r="I910" s="16"/>
      <c r="J910" s="30"/>
      <c r="K910" s="17"/>
      <c r="L910" s="31"/>
      <c r="M910" s="16"/>
      <c r="N910" s="17"/>
      <c r="O910" s="16"/>
      <c r="P910" s="17"/>
      <c r="Q910" s="31"/>
      <c r="R910" s="16"/>
      <c r="S910" s="30"/>
      <c r="T910" s="17"/>
      <c r="U910" s="16"/>
      <c r="V910" s="17"/>
      <c r="W910" s="16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  <c r="FE910" s="2"/>
      <c r="FF910" s="2"/>
      <c r="FG910" s="2"/>
      <c r="FH910" s="2"/>
      <c r="FI910" s="2"/>
      <c r="FJ910" s="2"/>
      <c r="FK910" s="2"/>
      <c r="FL910" s="2"/>
      <c r="FM910" s="2"/>
      <c r="FN910" s="2"/>
      <c r="FO910" s="2"/>
      <c r="FP910" s="2"/>
      <c r="FQ910" s="2"/>
      <c r="FR910" s="2"/>
      <c r="FS910" s="2"/>
      <c r="FT910" s="2"/>
      <c r="FU910" s="2"/>
      <c r="FV910" s="2"/>
      <c r="FW910" s="2"/>
      <c r="FX910" s="2"/>
      <c r="FY910" s="2"/>
      <c r="FZ910" s="2"/>
      <c r="GA910" s="2"/>
      <c r="GB910" s="2"/>
      <c r="GC910" s="2"/>
      <c r="GD910" s="2"/>
      <c r="GE910" s="2"/>
      <c r="GF910" s="2"/>
      <c r="GG910" s="2"/>
      <c r="GH910" s="2"/>
      <c r="GI910" s="2"/>
      <c r="GJ910" s="2"/>
      <c r="GK910" s="2"/>
      <c r="GL910" s="2"/>
      <c r="GM910" s="2"/>
      <c r="GN910" s="2"/>
    </row>
    <row r="911" spans="2:196" s="15" customFormat="1" ht="15" customHeight="1" thickBot="1" x14ac:dyDescent="0.3">
      <c r="B911" s="2"/>
      <c r="C911"/>
      <c r="D911" s="2"/>
      <c r="E911" s="2"/>
      <c r="F911" s="18"/>
      <c r="G911" s="2"/>
      <c r="H911" s="2"/>
      <c r="I911" s="16"/>
      <c r="J911" s="30"/>
      <c r="K911" s="17"/>
      <c r="L911" s="31"/>
      <c r="M911" s="16"/>
      <c r="N911" s="17"/>
      <c r="O911" s="16"/>
      <c r="P911" s="17"/>
      <c r="Q911" s="31"/>
      <c r="R911" s="16"/>
      <c r="S911" s="30"/>
      <c r="T911" s="17"/>
      <c r="U911" s="16"/>
      <c r="V911" s="17"/>
      <c r="W911" s="16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  <c r="FE911" s="2"/>
      <c r="FF911" s="2"/>
      <c r="FG911" s="2"/>
      <c r="FH911" s="2"/>
      <c r="FI911" s="2"/>
      <c r="FJ911" s="2"/>
      <c r="FK911" s="2"/>
      <c r="FL911" s="2"/>
      <c r="FM911" s="2"/>
      <c r="FN911" s="2"/>
      <c r="FO911" s="2"/>
      <c r="FP911" s="2"/>
      <c r="FQ911" s="2"/>
      <c r="FR911" s="2"/>
      <c r="FS911" s="2"/>
      <c r="FT911" s="2"/>
      <c r="FU911" s="2"/>
      <c r="FV911" s="2"/>
      <c r="FW911" s="2"/>
      <c r="FX911" s="2"/>
      <c r="FY911" s="2"/>
      <c r="FZ911" s="2"/>
      <c r="GA911" s="2"/>
      <c r="GB911" s="2"/>
      <c r="GC911" s="2"/>
      <c r="GD911" s="2"/>
      <c r="GE911" s="2"/>
      <c r="GF911" s="2"/>
      <c r="GG911" s="2"/>
      <c r="GH911" s="2"/>
      <c r="GI911" s="2"/>
      <c r="GJ911" s="2"/>
      <c r="GK911" s="2"/>
      <c r="GL911" s="2"/>
      <c r="GM911" s="2"/>
      <c r="GN911" s="2"/>
    </row>
    <row r="912" spans="2:196" s="15" customFormat="1" ht="15" customHeight="1" thickBot="1" x14ac:dyDescent="0.3">
      <c r="B912" s="2"/>
      <c r="C912"/>
      <c r="D912" s="2"/>
      <c r="E912" s="2"/>
      <c r="F912" s="18"/>
      <c r="G912" s="2"/>
      <c r="H912" s="2"/>
      <c r="I912" s="16"/>
      <c r="J912" s="30"/>
      <c r="K912" s="17"/>
      <c r="L912" s="31"/>
      <c r="M912" s="16"/>
      <c r="N912" s="17"/>
      <c r="O912" s="16"/>
      <c r="P912" s="17"/>
      <c r="Q912" s="31"/>
      <c r="R912" s="16"/>
      <c r="S912" s="30"/>
      <c r="T912" s="17"/>
      <c r="U912" s="16"/>
      <c r="V912" s="17"/>
      <c r="W912" s="16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  <c r="FE912" s="2"/>
      <c r="FF912" s="2"/>
      <c r="FG912" s="2"/>
      <c r="FH912" s="2"/>
      <c r="FI912" s="2"/>
      <c r="FJ912" s="2"/>
      <c r="FK912" s="2"/>
      <c r="FL912" s="2"/>
      <c r="FM912" s="2"/>
      <c r="FN912" s="2"/>
      <c r="FO912" s="2"/>
      <c r="FP912" s="2"/>
      <c r="FQ912" s="2"/>
      <c r="FR912" s="2"/>
      <c r="FS912" s="2"/>
      <c r="FT912" s="2"/>
      <c r="FU912" s="2"/>
      <c r="FV912" s="2"/>
      <c r="FW912" s="2"/>
      <c r="FX912" s="2"/>
      <c r="FY912" s="2"/>
      <c r="FZ912" s="2"/>
      <c r="GA912" s="2"/>
      <c r="GB912" s="2"/>
      <c r="GC912" s="2"/>
      <c r="GD912" s="2"/>
      <c r="GE912" s="2"/>
      <c r="GF912" s="2"/>
      <c r="GG912" s="2"/>
      <c r="GH912" s="2"/>
      <c r="GI912" s="2"/>
      <c r="GJ912" s="2"/>
      <c r="GK912" s="2"/>
      <c r="GL912" s="2"/>
      <c r="GM912" s="2"/>
      <c r="GN912" s="2"/>
    </row>
    <row r="913" spans="2:196" s="15" customFormat="1" ht="15" customHeight="1" thickBot="1" x14ac:dyDescent="0.3">
      <c r="B913" s="2"/>
      <c r="C913"/>
      <c r="D913" s="2"/>
      <c r="E913" s="2"/>
      <c r="F913" s="18"/>
      <c r="G913" s="2"/>
      <c r="H913" s="2"/>
      <c r="I913" s="16"/>
      <c r="J913" s="30"/>
      <c r="K913" s="17"/>
      <c r="L913" s="31"/>
      <c r="M913" s="16"/>
      <c r="N913" s="17"/>
      <c r="O913" s="16"/>
      <c r="P913" s="17"/>
      <c r="Q913" s="31"/>
      <c r="R913" s="16"/>
      <c r="S913" s="30"/>
      <c r="T913" s="17"/>
      <c r="U913" s="16"/>
      <c r="V913" s="17"/>
      <c r="W913" s="16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  <c r="FE913" s="2"/>
      <c r="FF913" s="2"/>
      <c r="FG913" s="2"/>
      <c r="FH913" s="2"/>
      <c r="FI913" s="2"/>
      <c r="FJ913" s="2"/>
      <c r="FK913" s="2"/>
      <c r="FL913" s="2"/>
      <c r="FM913" s="2"/>
      <c r="FN913" s="2"/>
      <c r="FO913" s="2"/>
      <c r="FP913" s="2"/>
      <c r="FQ913" s="2"/>
      <c r="FR913" s="2"/>
      <c r="FS913" s="2"/>
      <c r="FT913" s="2"/>
      <c r="FU913" s="2"/>
      <c r="FV913" s="2"/>
      <c r="FW913" s="2"/>
      <c r="FX913" s="2"/>
      <c r="FY913" s="2"/>
      <c r="FZ913" s="2"/>
      <c r="GA913" s="2"/>
      <c r="GB913" s="2"/>
      <c r="GC913" s="2"/>
      <c r="GD913" s="2"/>
      <c r="GE913" s="2"/>
      <c r="GF913" s="2"/>
      <c r="GG913" s="2"/>
      <c r="GH913" s="2"/>
      <c r="GI913" s="2"/>
      <c r="GJ913" s="2"/>
      <c r="GK913" s="2"/>
      <c r="GL913" s="2"/>
      <c r="GM913" s="2"/>
      <c r="GN913" s="2"/>
    </row>
    <row r="914" spans="2:196" s="15" customFormat="1" ht="15" customHeight="1" thickBot="1" x14ac:dyDescent="0.3">
      <c r="B914" s="2"/>
      <c r="C914"/>
      <c r="D914" s="2"/>
      <c r="E914" s="2"/>
      <c r="F914" s="18"/>
      <c r="G914" s="2"/>
      <c r="H914" s="2"/>
      <c r="I914" s="16"/>
      <c r="J914" s="30"/>
      <c r="K914" s="17"/>
      <c r="L914" s="31"/>
      <c r="M914" s="16"/>
      <c r="N914" s="17"/>
      <c r="O914" s="16"/>
      <c r="P914" s="17"/>
      <c r="Q914" s="31"/>
      <c r="R914" s="16"/>
      <c r="S914" s="30"/>
      <c r="T914" s="17"/>
      <c r="U914" s="16"/>
      <c r="V914" s="17"/>
      <c r="W914" s="16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  <c r="FE914" s="2"/>
      <c r="FF914" s="2"/>
      <c r="FG914" s="2"/>
      <c r="FH914" s="2"/>
      <c r="FI914" s="2"/>
      <c r="FJ914" s="2"/>
      <c r="FK914" s="2"/>
      <c r="FL914" s="2"/>
      <c r="FM914" s="2"/>
      <c r="FN914" s="2"/>
      <c r="FO914" s="2"/>
      <c r="FP914" s="2"/>
      <c r="FQ914" s="2"/>
      <c r="FR914" s="2"/>
      <c r="FS914" s="2"/>
      <c r="FT914" s="2"/>
      <c r="FU914" s="2"/>
      <c r="FV914" s="2"/>
      <c r="FW914" s="2"/>
      <c r="FX914" s="2"/>
      <c r="FY914" s="2"/>
      <c r="FZ914" s="2"/>
      <c r="GA914" s="2"/>
      <c r="GB914" s="2"/>
      <c r="GC914" s="2"/>
      <c r="GD914" s="2"/>
      <c r="GE914" s="2"/>
      <c r="GF914" s="2"/>
      <c r="GG914" s="2"/>
      <c r="GH914" s="2"/>
      <c r="GI914" s="2"/>
      <c r="GJ914" s="2"/>
      <c r="GK914" s="2"/>
      <c r="GL914" s="2"/>
      <c r="GM914" s="2"/>
      <c r="GN914" s="2"/>
    </row>
    <row r="915" spans="2:196" s="15" customFormat="1" ht="15" customHeight="1" thickBot="1" x14ac:dyDescent="0.3">
      <c r="B915" s="2"/>
      <c r="C915"/>
      <c r="D915" s="2"/>
      <c r="E915" s="2"/>
      <c r="F915" s="18"/>
      <c r="G915" s="2"/>
      <c r="H915" s="2"/>
      <c r="I915" s="16"/>
      <c r="J915" s="30"/>
      <c r="K915" s="17"/>
      <c r="L915" s="31"/>
      <c r="M915" s="16"/>
      <c r="N915" s="17"/>
      <c r="O915" s="16"/>
      <c r="P915" s="17"/>
      <c r="Q915" s="31"/>
      <c r="R915" s="16"/>
      <c r="S915" s="30"/>
      <c r="T915" s="17"/>
      <c r="U915" s="16"/>
      <c r="V915" s="17"/>
      <c r="W915" s="16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  <c r="FE915" s="2"/>
      <c r="FF915" s="2"/>
      <c r="FG915" s="2"/>
      <c r="FH915" s="2"/>
      <c r="FI915" s="2"/>
      <c r="FJ915" s="2"/>
      <c r="FK915" s="2"/>
      <c r="FL915" s="2"/>
      <c r="FM915" s="2"/>
      <c r="FN915" s="2"/>
      <c r="FO915" s="2"/>
      <c r="FP915" s="2"/>
      <c r="FQ915" s="2"/>
      <c r="FR915" s="2"/>
      <c r="FS915" s="2"/>
      <c r="FT915" s="2"/>
      <c r="FU915" s="2"/>
      <c r="FV915" s="2"/>
      <c r="FW915" s="2"/>
      <c r="FX915" s="2"/>
      <c r="FY915" s="2"/>
      <c r="FZ915" s="2"/>
      <c r="GA915" s="2"/>
      <c r="GB915" s="2"/>
      <c r="GC915" s="2"/>
      <c r="GD915" s="2"/>
      <c r="GE915" s="2"/>
      <c r="GF915" s="2"/>
      <c r="GG915" s="2"/>
      <c r="GH915" s="2"/>
      <c r="GI915" s="2"/>
      <c r="GJ915" s="2"/>
      <c r="GK915" s="2"/>
      <c r="GL915" s="2"/>
      <c r="GM915" s="2"/>
      <c r="GN915" s="2"/>
    </row>
    <row r="916" spans="2:196" s="15" customFormat="1" ht="15" customHeight="1" thickBot="1" x14ac:dyDescent="0.3">
      <c r="B916" s="2"/>
      <c r="C916"/>
      <c r="D916" s="2"/>
      <c r="E916" s="2"/>
      <c r="F916" s="18"/>
      <c r="G916" s="2"/>
      <c r="H916" s="2"/>
      <c r="I916" s="16"/>
      <c r="J916" s="30"/>
      <c r="K916" s="17"/>
      <c r="L916" s="31"/>
      <c r="M916" s="16"/>
      <c r="N916" s="17"/>
      <c r="O916" s="16"/>
      <c r="P916" s="17"/>
      <c r="Q916" s="31"/>
      <c r="R916" s="16"/>
      <c r="S916" s="30"/>
      <c r="T916" s="17"/>
      <c r="U916" s="16"/>
      <c r="V916" s="17"/>
      <c r="W916" s="16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  <c r="FE916" s="2"/>
      <c r="FF916" s="2"/>
      <c r="FG916" s="2"/>
      <c r="FH916" s="2"/>
      <c r="FI916" s="2"/>
      <c r="FJ916" s="2"/>
      <c r="FK916" s="2"/>
      <c r="FL916" s="2"/>
      <c r="FM916" s="2"/>
      <c r="FN916" s="2"/>
      <c r="FO916" s="2"/>
      <c r="FP916" s="2"/>
      <c r="FQ916" s="2"/>
      <c r="FR916" s="2"/>
      <c r="FS916" s="2"/>
      <c r="FT916" s="2"/>
      <c r="FU916" s="2"/>
      <c r="FV916" s="2"/>
      <c r="FW916" s="2"/>
      <c r="FX916" s="2"/>
      <c r="FY916" s="2"/>
      <c r="FZ916" s="2"/>
      <c r="GA916" s="2"/>
      <c r="GB916" s="2"/>
      <c r="GC916" s="2"/>
      <c r="GD916" s="2"/>
      <c r="GE916" s="2"/>
      <c r="GF916" s="2"/>
      <c r="GG916" s="2"/>
      <c r="GH916" s="2"/>
      <c r="GI916" s="2"/>
      <c r="GJ916" s="2"/>
      <c r="GK916" s="2"/>
      <c r="GL916" s="2"/>
      <c r="GM916" s="2"/>
      <c r="GN916" s="2"/>
    </row>
    <row r="917" spans="2:196" s="15" customFormat="1" ht="15" customHeight="1" thickBot="1" x14ac:dyDescent="0.3">
      <c r="B917" s="2"/>
      <c r="C917"/>
      <c r="D917" s="2"/>
      <c r="E917" s="2"/>
      <c r="F917" s="18"/>
      <c r="G917" s="2"/>
      <c r="H917" s="2"/>
      <c r="I917" s="16"/>
      <c r="J917" s="30"/>
      <c r="K917" s="17"/>
      <c r="L917" s="31"/>
      <c r="M917" s="16"/>
      <c r="N917" s="17"/>
      <c r="O917" s="16"/>
      <c r="P917" s="17"/>
      <c r="Q917" s="31"/>
      <c r="R917" s="16"/>
      <c r="S917" s="30"/>
      <c r="T917" s="17"/>
      <c r="U917" s="16"/>
      <c r="V917" s="17"/>
      <c r="W917" s="16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  <c r="FE917" s="2"/>
      <c r="FF917" s="2"/>
      <c r="FG917" s="2"/>
      <c r="FH917" s="2"/>
      <c r="FI917" s="2"/>
      <c r="FJ917" s="2"/>
      <c r="FK917" s="2"/>
      <c r="FL917" s="2"/>
      <c r="FM917" s="2"/>
      <c r="FN917" s="2"/>
      <c r="FO917" s="2"/>
      <c r="FP917" s="2"/>
      <c r="FQ917" s="2"/>
      <c r="FR917" s="2"/>
      <c r="FS917" s="2"/>
      <c r="FT917" s="2"/>
      <c r="FU917" s="2"/>
      <c r="FV917" s="2"/>
      <c r="FW917" s="2"/>
      <c r="FX917" s="2"/>
      <c r="FY917" s="2"/>
      <c r="FZ917" s="2"/>
      <c r="GA917" s="2"/>
      <c r="GB917" s="2"/>
      <c r="GC917" s="2"/>
      <c r="GD917" s="2"/>
      <c r="GE917" s="2"/>
      <c r="GF917" s="2"/>
      <c r="GG917" s="2"/>
      <c r="GH917" s="2"/>
      <c r="GI917" s="2"/>
      <c r="GJ917" s="2"/>
      <c r="GK917" s="2"/>
      <c r="GL917" s="2"/>
      <c r="GM917" s="2"/>
      <c r="GN917" s="2"/>
    </row>
    <row r="918" spans="2:196" s="15" customFormat="1" ht="15" customHeight="1" thickBot="1" x14ac:dyDescent="0.3">
      <c r="B918" s="2"/>
      <c r="C918"/>
      <c r="D918" s="2"/>
      <c r="E918" s="2"/>
      <c r="F918" s="18"/>
      <c r="G918" s="2"/>
      <c r="H918" s="2"/>
      <c r="I918" s="16"/>
      <c r="J918" s="30"/>
      <c r="K918" s="17"/>
      <c r="L918" s="31"/>
      <c r="M918" s="16"/>
      <c r="N918" s="17"/>
      <c r="O918" s="16"/>
      <c r="P918" s="17"/>
      <c r="Q918" s="31"/>
      <c r="R918" s="16"/>
      <c r="S918" s="30"/>
      <c r="T918" s="17"/>
      <c r="U918" s="16"/>
      <c r="V918" s="17"/>
      <c r="W918" s="16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  <c r="FE918" s="2"/>
      <c r="FF918" s="2"/>
      <c r="FG918" s="2"/>
      <c r="FH918" s="2"/>
      <c r="FI918" s="2"/>
      <c r="FJ918" s="2"/>
      <c r="FK918" s="2"/>
      <c r="FL918" s="2"/>
      <c r="FM918" s="2"/>
      <c r="FN918" s="2"/>
      <c r="FO918" s="2"/>
      <c r="FP918" s="2"/>
      <c r="FQ918" s="2"/>
      <c r="FR918" s="2"/>
      <c r="FS918" s="2"/>
      <c r="FT918" s="2"/>
      <c r="FU918" s="2"/>
      <c r="FV918" s="2"/>
      <c r="FW918" s="2"/>
      <c r="FX918" s="2"/>
      <c r="FY918" s="2"/>
      <c r="FZ918" s="2"/>
      <c r="GA918" s="2"/>
      <c r="GB918" s="2"/>
      <c r="GC918" s="2"/>
      <c r="GD918" s="2"/>
      <c r="GE918" s="2"/>
      <c r="GF918" s="2"/>
      <c r="GG918" s="2"/>
      <c r="GH918" s="2"/>
      <c r="GI918" s="2"/>
      <c r="GJ918" s="2"/>
      <c r="GK918" s="2"/>
      <c r="GL918" s="2"/>
      <c r="GM918" s="2"/>
      <c r="GN918" s="2"/>
    </row>
    <row r="919" spans="2:196" s="15" customFormat="1" ht="15" customHeight="1" thickBot="1" x14ac:dyDescent="0.3">
      <c r="B919" s="2"/>
      <c r="C919"/>
      <c r="D919" s="2"/>
      <c r="E919" s="2"/>
      <c r="F919" s="18"/>
      <c r="G919" s="2"/>
      <c r="H919" s="2"/>
      <c r="I919" s="16"/>
      <c r="J919" s="30"/>
      <c r="K919" s="17"/>
      <c r="L919" s="31"/>
      <c r="M919" s="16"/>
      <c r="N919" s="17"/>
      <c r="O919" s="16"/>
      <c r="P919" s="17"/>
      <c r="Q919" s="31"/>
      <c r="R919" s="16"/>
      <c r="S919" s="30"/>
      <c r="T919" s="17"/>
      <c r="U919" s="16"/>
      <c r="V919" s="17"/>
      <c r="W919" s="16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  <c r="FE919" s="2"/>
      <c r="FF919" s="2"/>
      <c r="FG919" s="2"/>
      <c r="FH919" s="2"/>
      <c r="FI919" s="2"/>
      <c r="FJ919" s="2"/>
      <c r="FK919" s="2"/>
      <c r="FL919" s="2"/>
      <c r="FM919" s="2"/>
      <c r="FN919" s="2"/>
      <c r="FO919" s="2"/>
      <c r="FP919" s="2"/>
      <c r="FQ919" s="2"/>
      <c r="FR919" s="2"/>
      <c r="FS919" s="2"/>
      <c r="FT919" s="2"/>
      <c r="FU919" s="2"/>
      <c r="FV919" s="2"/>
      <c r="FW919" s="2"/>
      <c r="FX919" s="2"/>
      <c r="FY919" s="2"/>
      <c r="FZ919" s="2"/>
      <c r="GA919" s="2"/>
      <c r="GB919" s="2"/>
      <c r="GC919" s="2"/>
      <c r="GD919" s="2"/>
      <c r="GE919" s="2"/>
      <c r="GF919" s="2"/>
      <c r="GG919" s="2"/>
      <c r="GH919" s="2"/>
      <c r="GI919" s="2"/>
      <c r="GJ919" s="2"/>
      <c r="GK919" s="2"/>
      <c r="GL919" s="2"/>
      <c r="GM919" s="2"/>
      <c r="GN919" s="2"/>
    </row>
    <row r="920" spans="2:196" s="15" customFormat="1" ht="15" customHeight="1" thickBot="1" x14ac:dyDescent="0.3">
      <c r="B920" s="2"/>
      <c r="C920"/>
      <c r="D920" s="2"/>
      <c r="E920" s="2"/>
      <c r="F920" s="18"/>
      <c r="G920" s="2"/>
      <c r="H920" s="2"/>
      <c r="I920" s="16"/>
      <c r="J920" s="30"/>
      <c r="K920" s="17"/>
      <c r="L920" s="31"/>
      <c r="M920" s="16"/>
      <c r="N920" s="17"/>
      <c r="O920" s="16"/>
      <c r="P920" s="17"/>
      <c r="Q920" s="31"/>
      <c r="R920" s="16"/>
      <c r="S920" s="30"/>
      <c r="T920" s="17"/>
      <c r="U920" s="16"/>
      <c r="V920" s="17"/>
      <c r="W920" s="16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  <c r="FE920" s="2"/>
      <c r="FF920" s="2"/>
      <c r="FG920" s="2"/>
      <c r="FH920" s="2"/>
      <c r="FI920" s="2"/>
      <c r="FJ920" s="2"/>
      <c r="FK920" s="2"/>
      <c r="FL920" s="2"/>
      <c r="FM920" s="2"/>
      <c r="FN920" s="2"/>
      <c r="FO920" s="2"/>
      <c r="FP920" s="2"/>
      <c r="FQ920" s="2"/>
      <c r="FR920" s="2"/>
      <c r="FS920" s="2"/>
      <c r="FT920" s="2"/>
      <c r="FU920" s="2"/>
      <c r="FV920" s="2"/>
      <c r="FW920" s="2"/>
      <c r="FX920" s="2"/>
      <c r="FY920" s="2"/>
      <c r="FZ920" s="2"/>
      <c r="GA920" s="2"/>
      <c r="GB920" s="2"/>
      <c r="GC920" s="2"/>
      <c r="GD920" s="2"/>
      <c r="GE920" s="2"/>
      <c r="GF920" s="2"/>
      <c r="GG920" s="2"/>
      <c r="GH920" s="2"/>
      <c r="GI920" s="2"/>
      <c r="GJ920" s="2"/>
      <c r="GK920" s="2"/>
      <c r="GL920" s="2"/>
      <c r="GM920" s="2"/>
      <c r="GN920" s="2"/>
    </row>
    <row r="921" spans="2:196" s="15" customFormat="1" ht="15" customHeight="1" thickBot="1" x14ac:dyDescent="0.3">
      <c r="B921" s="2"/>
      <c r="C921"/>
      <c r="D921" s="2"/>
      <c r="E921" s="2"/>
      <c r="F921" s="18"/>
      <c r="G921" s="2"/>
      <c r="H921" s="2"/>
      <c r="I921" s="16"/>
      <c r="J921" s="30"/>
      <c r="K921" s="17"/>
      <c r="L921" s="31"/>
      <c r="M921" s="16"/>
      <c r="N921" s="17"/>
      <c r="O921" s="16"/>
      <c r="P921" s="17"/>
      <c r="Q921" s="31"/>
      <c r="R921" s="16"/>
      <c r="S921" s="30"/>
      <c r="T921" s="17"/>
      <c r="U921" s="16"/>
      <c r="V921" s="17"/>
      <c r="W921" s="16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  <c r="FE921" s="2"/>
      <c r="FF921" s="2"/>
      <c r="FG921" s="2"/>
      <c r="FH921" s="2"/>
      <c r="FI921" s="2"/>
      <c r="FJ921" s="2"/>
      <c r="FK921" s="2"/>
      <c r="FL921" s="2"/>
      <c r="FM921" s="2"/>
      <c r="FN921" s="2"/>
      <c r="FO921" s="2"/>
      <c r="FP921" s="2"/>
      <c r="FQ921" s="2"/>
      <c r="FR921" s="2"/>
      <c r="FS921" s="2"/>
      <c r="FT921" s="2"/>
      <c r="FU921" s="2"/>
      <c r="FV921" s="2"/>
      <c r="FW921" s="2"/>
      <c r="FX921" s="2"/>
      <c r="FY921" s="2"/>
      <c r="FZ921" s="2"/>
      <c r="GA921" s="2"/>
      <c r="GB921" s="2"/>
      <c r="GC921" s="2"/>
      <c r="GD921" s="2"/>
      <c r="GE921" s="2"/>
      <c r="GF921" s="2"/>
      <c r="GG921" s="2"/>
      <c r="GH921" s="2"/>
      <c r="GI921" s="2"/>
      <c r="GJ921" s="2"/>
      <c r="GK921" s="2"/>
      <c r="GL921" s="2"/>
      <c r="GM921" s="2"/>
      <c r="GN921" s="2"/>
    </row>
    <row r="922" spans="2:196" s="15" customFormat="1" ht="15" customHeight="1" thickBot="1" x14ac:dyDescent="0.3">
      <c r="B922" s="2"/>
      <c r="C922"/>
      <c r="D922" s="2"/>
      <c r="E922" s="2"/>
      <c r="F922" s="18"/>
      <c r="G922" s="2"/>
      <c r="H922" s="2"/>
      <c r="I922" s="16"/>
      <c r="J922" s="30"/>
      <c r="K922" s="17"/>
      <c r="L922" s="31"/>
      <c r="M922" s="16"/>
      <c r="N922" s="17"/>
      <c r="O922" s="16"/>
      <c r="P922" s="17"/>
      <c r="Q922" s="31"/>
      <c r="R922" s="16"/>
      <c r="S922" s="30"/>
      <c r="T922" s="17"/>
      <c r="U922" s="16"/>
      <c r="V922" s="17"/>
      <c r="W922" s="16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  <c r="FE922" s="2"/>
      <c r="FF922" s="2"/>
      <c r="FG922" s="2"/>
      <c r="FH922" s="2"/>
      <c r="FI922" s="2"/>
      <c r="FJ922" s="2"/>
      <c r="FK922" s="2"/>
      <c r="FL922" s="2"/>
      <c r="FM922" s="2"/>
      <c r="FN922" s="2"/>
      <c r="FO922" s="2"/>
      <c r="FP922" s="2"/>
      <c r="FQ922" s="2"/>
      <c r="FR922" s="2"/>
      <c r="FS922" s="2"/>
      <c r="FT922" s="2"/>
      <c r="FU922" s="2"/>
      <c r="FV922" s="2"/>
      <c r="FW922" s="2"/>
      <c r="FX922" s="2"/>
      <c r="FY922" s="2"/>
      <c r="FZ922" s="2"/>
      <c r="GA922" s="2"/>
      <c r="GB922" s="2"/>
      <c r="GC922" s="2"/>
      <c r="GD922" s="2"/>
      <c r="GE922" s="2"/>
      <c r="GF922" s="2"/>
      <c r="GG922" s="2"/>
      <c r="GH922" s="2"/>
      <c r="GI922" s="2"/>
      <c r="GJ922" s="2"/>
      <c r="GK922" s="2"/>
      <c r="GL922" s="2"/>
      <c r="GM922" s="2"/>
      <c r="GN922" s="2"/>
    </row>
    <row r="923" spans="2:196" s="15" customFormat="1" ht="15" customHeight="1" thickBot="1" x14ac:dyDescent="0.3">
      <c r="B923" s="2"/>
      <c r="C923"/>
      <c r="D923" s="2"/>
      <c r="E923" s="2"/>
      <c r="F923" s="18"/>
      <c r="G923" s="2"/>
      <c r="H923" s="2"/>
      <c r="I923" s="16"/>
      <c r="J923" s="30"/>
      <c r="K923" s="17"/>
      <c r="L923" s="31"/>
      <c r="M923" s="16"/>
      <c r="N923" s="17"/>
      <c r="O923" s="16"/>
      <c r="P923" s="17"/>
      <c r="Q923" s="31"/>
      <c r="R923" s="16"/>
      <c r="S923" s="30"/>
      <c r="T923" s="17"/>
      <c r="U923" s="16"/>
      <c r="V923" s="17"/>
      <c r="W923" s="16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  <c r="FE923" s="2"/>
      <c r="FF923" s="2"/>
      <c r="FG923" s="2"/>
      <c r="FH923" s="2"/>
      <c r="FI923" s="2"/>
      <c r="FJ923" s="2"/>
      <c r="FK923" s="2"/>
      <c r="FL923" s="2"/>
      <c r="FM923" s="2"/>
      <c r="FN923" s="2"/>
      <c r="FO923" s="2"/>
      <c r="FP923" s="2"/>
      <c r="FQ923" s="2"/>
      <c r="FR923" s="2"/>
      <c r="FS923" s="2"/>
      <c r="FT923" s="2"/>
      <c r="FU923" s="2"/>
      <c r="FV923" s="2"/>
      <c r="FW923" s="2"/>
      <c r="FX923" s="2"/>
      <c r="FY923" s="2"/>
      <c r="FZ923" s="2"/>
      <c r="GA923" s="2"/>
      <c r="GB923" s="2"/>
      <c r="GC923" s="2"/>
      <c r="GD923" s="2"/>
      <c r="GE923" s="2"/>
      <c r="GF923" s="2"/>
      <c r="GG923" s="2"/>
      <c r="GH923" s="2"/>
      <c r="GI923" s="2"/>
      <c r="GJ923" s="2"/>
      <c r="GK923" s="2"/>
      <c r="GL923" s="2"/>
      <c r="GM923" s="2"/>
      <c r="GN923" s="2"/>
    </row>
    <row r="924" spans="2:196" s="15" customFormat="1" ht="15" customHeight="1" thickBot="1" x14ac:dyDescent="0.3">
      <c r="B924" s="2"/>
      <c r="C924"/>
      <c r="D924" s="2"/>
      <c r="E924" s="2"/>
      <c r="F924" s="18"/>
      <c r="G924" s="2"/>
      <c r="H924" s="2"/>
      <c r="I924" s="16"/>
      <c r="J924" s="30"/>
      <c r="K924" s="17"/>
      <c r="L924" s="31"/>
      <c r="M924" s="16"/>
      <c r="N924" s="17"/>
      <c r="O924" s="16"/>
      <c r="P924" s="17"/>
      <c r="Q924" s="31"/>
      <c r="R924" s="16"/>
      <c r="S924" s="30"/>
      <c r="T924" s="17"/>
      <c r="U924" s="16"/>
      <c r="V924" s="17"/>
      <c r="W924" s="16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  <c r="FE924" s="2"/>
      <c r="FF924" s="2"/>
      <c r="FG924" s="2"/>
      <c r="FH924" s="2"/>
      <c r="FI924" s="2"/>
      <c r="FJ924" s="2"/>
      <c r="FK924" s="2"/>
      <c r="FL924" s="2"/>
      <c r="FM924" s="2"/>
      <c r="FN924" s="2"/>
      <c r="FO924" s="2"/>
      <c r="FP924" s="2"/>
      <c r="FQ924" s="2"/>
      <c r="FR924" s="2"/>
      <c r="FS924" s="2"/>
      <c r="FT924" s="2"/>
      <c r="FU924" s="2"/>
      <c r="FV924" s="2"/>
      <c r="FW924" s="2"/>
      <c r="FX924" s="2"/>
      <c r="FY924" s="2"/>
      <c r="FZ924" s="2"/>
      <c r="GA924" s="2"/>
      <c r="GB924" s="2"/>
      <c r="GC924" s="2"/>
      <c r="GD924" s="2"/>
      <c r="GE924" s="2"/>
      <c r="GF924" s="2"/>
      <c r="GG924" s="2"/>
      <c r="GH924" s="2"/>
      <c r="GI924" s="2"/>
      <c r="GJ924" s="2"/>
      <c r="GK924" s="2"/>
      <c r="GL924" s="2"/>
      <c r="GM924" s="2"/>
      <c r="GN924" s="2"/>
    </row>
    <row r="925" spans="2:196" s="15" customFormat="1" ht="15" customHeight="1" thickBot="1" x14ac:dyDescent="0.3">
      <c r="B925" s="2"/>
      <c r="C925"/>
      <c r="D925" s="2"/>
      <c r="E925" s="2"/>
      <c r="F925" s="18"/>
      <c r="G925" s="2"/>
      <c r="H925" s="2"/>
      <c r="I925" s="16"/>
      <c r="J925" s="30"/>
      <c r="K925" s="17"/>
      <c r="L925" s="31"/>
      <c r="M925" s="16"/>
      <c r="N925" s="17"/>
      <c r="O925" s="16"/>
      <c r="P925" s="17"/>
      <c r="Q925" s="31"/>
      <c r="R925" s="16"/>
      <c r="S925" s="30"/>
      <c r="T925" s="17"/>
      <c r="U925" s="16"/>
      <c r="V925" s="17"/>
      <c r="W925" s="16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  <c r="FE925" s="2"/>
      <c r="FF925" s="2"/>
      <c r="FG925" s="2"/>
      <c r="FH925" s="2"/>
      <c r="FI925" s="2"/>
      <c r="FJ925" s="2"/>
      <c r="FK925" s="2"/>
      <c r="FL925" s="2"/>
      <c r="FM925" s="2"/>
      <c r="FN925" s="2"/>
      <c r="FO925" s="2"/>
      <c r="FP925" s="2"/>
      <c r="FQ925" s="2"/>
      <c r="FR925" s="2"/>
      <c r="FS925" s="2"/>
      <c r="FT925" s="2"/>
      <c r="FU925" s="2"/>
      <c r="FV925" s="2"/>
      <c r="FW925" s="2"/>
      <c r="FX925" s="2"/>
      <c r="FY925" s="2"/>
      <c r="FZ925" s="2"/>
      <c r="GA925" s="2"/>
      <c r="GB925" s="2"/>
      <c r="GC925" s="2"/>
      <c r="GD925" s="2"/>
      <c r="GE925" s="2"/>
      <c r="GF925" s="2"/>
      <c r="GG925" s="2"/>
      <c r="GH925" s="2"/>
      <c r="GI925" s="2"/>
      <c r="GJ925" s="2"/>
      <c r="GK925" s="2"/>
      <c r="GL925" s="2"/>
      <c r="GM925" s="2"/>
      <c r="GN925" s="2"/>
    </row>
    <row r="926" spans="2:196" s="15" customFormat="1" ht="15" customHeight="1" thickBot="1" x14ac:dyDescent="0.3">
      <c r="B926" s="2"/>
      <c r="C926"/>
      <c r="D926" s="2"/>
      <c r="E926" s="2"/>
      <c r="F926" s="18"/>
      <c r="G926" s="2"/>
      <c r="H926" s="2"/>
      <c r="I926" s="16"/>
      <c r="J926" s="30"/>
      <c r="K926" s="17"/>
      <c r="L926" s="31"/>
      <c r="M926" s="16"/>
      <c r="N926" s="17"/>
      <c r="O926" s="16"/>
      <c r="P926" s="17"/>
      <c r="Q926" s="31"/>
      <c r="R926" s="16"/>
      <c r="S926" s="30"/>
      <c r="T926" s="17"/>
      <c r="U926" s="16"/>
      <c r="V926" s="17"/>
      <c r="W926" s="16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  <c r="FE926" s="2"/>
      <c r="FF926" s="2"/>
      <c r="FG926" s="2"/>
      <c r="FH926" s="2"/>
      <c r="FI926" s="2"/>
      <c r="FJ926" s="2"/>
      <c r="FK926" s="2"/>
      <c r="FL926" s="2"/>
      <c r="FM926" s="2"/>
      <c r="FN926" s="2"/>
      <c r="FO926" s="2"/>
      <c r="FP926" s="2"/>
      <c r="FQ926" s="2"/>
      <c r="FR926" s="2"/>
      <c r="FS926" s="2"/>
      <c r="FT926" s="2"/>
      <c r="FU926" s="2"/>
      <c r="FV926" s="2"/>
      <c r="FW926" s="2"/>
      <c r="FX926" s="2"/>
      <c r="FY926" s="2"/>
      <c r="FZ926" s="2"/>
      <c r="GA926" s="2"/>
      <c r="GB926" s="2"/>
      <c r="GC926" s="2"/>
      <c r="GD926" s="2"/>
      <c r="GE926" s="2"/>
      <c r="GF926" s="2"/>
      <c r="GG926" s="2"/>
      <c r="GH926" s="2"/>
      <c r="GI926" s="2"/>
      <c r="GJ926" s="2"/>
      <c r="GK926" s="2"/>
      <c r="GL926" s="2"/>
      <c r="GM926" s="2"/>
      <c r="GN926" s="2"/>
    </row>
    <row r="927" spans="2:196" s="15" customFormat="1" ht="15" customHeight="1" thickBot="1" x14ac:dyDescent="0.3">
      <c r="B927" s="2"/>
      <c r="C927"/>
      <c r="D927" s="2"/>
      <c r="E927" s="2"/>
      <c r="F927" s="18"/>
      <c r="G927" s="2"/>
      <c r="H927" s="2"/>
      <c r="I927" s="16"/>
      <c r="J927" s="30"/>
      <c r="K927" s="17"/>
      <c r="L927" s="31"/>
      <c r="M927" s="16"/>
      <c r="N927" s="17"/>
      <c r="O927" s="16"/>
      <c r="P927" s="17"/>
      <c r="Q927" s="31"/>
      <c r="R927" s="16"/>
      <c r="S927" s="30"/>
      <c r="T927" s="17"/>
      <c r="U927" s="16"/>
      <c r="V927" s="17"/>
      <c r="W927" s="16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  <c r="FE927" s="2"/>
      <c r="FF927" s="2"/>
      <c r="FG927" s="2"/>
      <c r="FH927" s="2"/>
      <c r="FI927" s="2"/>
      <c r="FJ927" s="2"/>
      <c r="FK927" s="2"/>
      <c r="FL927" s="2"/>
      <c r="FM927" s="2"/>
      <c r="FN927" s="2"/>
      <c r="FO927" s="2"/>
      <c r="FP927" s="2"/>
      <c r="FQ927" s="2"/>
      <c r="FR927" s="2"/>
      <c r="FS927" s="2"/>
      <c r="FT927" s="2"/>
      <c r="FU927" s="2"/>
      <c r="FV927" s="2"/>
      <c r="FW927" s="2"/>
      <c r="FX927" s="2"/>
      <c r="FY927" s="2"/>
      <c r="FZ927" s="2"/>
      <c r="GA927" s="2"/>
      <c r="GB927" s="2"/>
      <c r="GC927" s="2"/>
      <c r="GD927" s="2"/>
      <c r="GE927" s="2"/>
      <c r="GF927" s="2"/>
      <c r="GG927" s="2"/>
      <c r="GH927" s="2"/>
      <c r="GI927" s="2"/>
      <c r="GJ927" s="2"/>
      <c r="GK927" s="2"/>
      <c r="GL927" s="2"/>
      <c r="GM927" s="2"/>
      <c r="GN927" s="2"/>
    </row>
    <row r="928" spans="2:196" s="15" customFormat="1" ht="15" customHeight="1" thickBot="1" x14ac:dyDescent="0.3">
      <c r="B928" s="2"/>
      <c r="C928"/>
      <c r="D928" s="2"/>
      <c r="E928" s="2"/>
      <c r="F928" s="18"/>
      <c r="G928" s="2"/>
      <c r="H928" s="2"/>
      <c r="I928" s="16"/>
      <c r="J928" s="30"/>
      <c r="K928" s="17"/>
      <c r="L928" s="31"/>
      <c r="M928" s="16"/>
      <c r="N928" s="17"/>
      <c r="O928" s="16"/>
      <c r="P928" s="17"/>
      <c r="Q928" s="31"/>
      <c r="R928" s="16"/>
      <c r="S928" s="30"/>
      <c r="T928" s="17"/>
      <c r="U928" s="16"/>
      <c r="V928" s="17"/>
      <c r="W928" s="16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  <c r="FE928" s="2"/>
      <c r="FF928" s="2"/>
      <c r="FG928" s="2"/>
      <c r="FH928" s="2"/>
      <c r="FI928" s="2"/>
      <c r="FJ928" s="2"/>
      <c r="FK928" s="2"/>
      <c r="FL928" s="2"/>
      <c r="FM928" s="2"/>
      <c r="FN928" s="2"/>
      <c r="FO928" s="2"/>
      <c r="FP928" s="2"/>
      <c r="FQ928" s="2"/>
      <c r="FR928" s="2"/>
      <c r="FS928" s="2"/>
      <c r="FT928" s="2"/>
      <c r="FU928" s="2"/>
      <c r="FV928" s="2"/>
      <c r="FW928" s="2"/>
      <c r="FX928" s="2"/>
      <c r="FY928" s="2"/>
      <c r="FZ928" s="2"/>
      <c r="GA928" s="2"/>
      <c r="GB928" s="2"/>
      <c r="GC928" s="2"/>
      <c r="GD928" s="2"/>
      <c r="GE928" s="2"/>
      <c r="GF928" s="2"/>
      <c r="GG928" s="2"/>
      <c r="GH928" s="2"/>
      <c r="GI928" s="2"/>
      <c r="GJ928" s="2"/>
      <c r="GK928" s="2"/>
      <c r="GL928" s="2"/>
      <c r="GM928" s="2"/>
      <c r="GN928" s="2"/>
    </row>
    <row r="929" spans="2:196" s="15" customFormat="1" ht="15" customHeight="1" thickBot="1" x14ac:dyDescent="0.3">
      <c r="B929" s="2"/>
      <c r="C929"/>
      <c r="D929" s="2"/>
      <c r="E929" s="2"/>
      <c r="F929" s="18"/>
      <c r="G929" s="2"/>
      <c r="H929" s="2"/>
      <c r="I929" s="16"/>
      <c r="J929" s="30"/>
      <c r="K929" s="17"/>
      <c r="L929" s="31"/>
      <c r="M929" s="16"/>
      <c r="N929" s="17"/>
      <c r="O929" s="16"/>
      <c r="P929" s="17"/>
      <c r="Q929" s="31"/>
      <c r="R929" s="16"/>
      <c r="S929" s="30"/>
      <c r="T929" s="17"/>
      <c r="U929" s="16"/>
      <c r="V929" s="17"/>
      <c r="W929" s="16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  <c r="FE929" s="2"/>
      <c r="FF929" s="2"/>
      <c r="FG929" s="2"/>
      <c r="FH929" s="2"/>
      <c r="FI929" s="2"/>
      <c r="FJ929" s="2"/>
      <c r="FK929" s="2"/>
      <c r="FL929" s="2"/>
      <c r="FM929" s="2"/>
      <c r="FN929" s="2"/>
      <c r="FO929" s="2"/>
      <c r="FP929" s="2"/>
      <c r="FQ929" s="2"/>
      <c r="FR929" s="2"/>
      <c r="FS929" s="2"/>
      <c r="FT929" s="2"/>
      <c r="FU929" s="2"/>
      <c r="FV929" s="2"/>
      <c r="FW929" s="2"/>
      <c r="FX929" s="2"/>
      <c r="FY929" s="2"/>
      <c r="FZ929" s="2"/>
      <c r="GA929" s="2"/>
      <c r="GB929" s="2"/>
      <c r="GC929" s="2"/>
      <c r="GD929" s="2"/>
      <c r="GE929" s="2"/>
      <c r="GF929" s="2"/>
      <c r="GG929" s="2"/>
      <c r="GH929" s="2"/>
      <c r="GI929" s="2"/>
      <c r="GJ929" s="2"/>
      <c r="GK929" s="2"/>
      <c r="GL929" s="2"/>
      <c r="GM929" s="2"/>
      <c r="GN929" s="2"/>
    </row>
    <row r="930" spans="2:196" s="15" customFormat="1" ht="15" customHeight="1" thickBot="1" x14ac:dyDescent="0.3">
      <c r="B930" s="2"/>
      <c r="C930"/>
      <c r="D930" s="2"/>
      <c r="E930" s="2"/>
      <c r="F930" s="18"/>
      <c r="G930" s="2"/>
      <c r="H930" s="2"/>
      <c r="I930" s="16"/>
      <c r="J930" s="30"/>
      <c r="K930" s="17"/>
      <c r="L930" s="31"/>
      <c r="M930" s="16"/>
      <c r="N930" s="17"/>
      <c r="O930" s="16"/>
      <c r="P930" s="17"/>
      <c r="Q930" s="31"/>
      <c r="R930" s="16"/>
      <c r="S930" s="30"/>
      <c r="T930" s="17"/>
      <c r="U930" s="16"/>
      <c r="V930" s="17"/>
      <c r="W930" s="16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  <c r="FE930" s="2"/>
      <c r="FF930" s="2"/>
      <c r="FG930" s="2"/>
      <c r="FH930" s="2"/>
      <c r="FI930" s="2"/>
      <c r="FJ930" s="2"/>
      <c r="FK930" s="2"/>
      <c r="FL930" s="2"/>
      <c r="FM930" s="2"/>
      <c r="FN930" s="2"/>
      <c r="FO930" s="2"/>
      <c r="FP930" s="2"/>
      <c r="FQ930" s="2"/>
      <c r="FR930" s="2"/>
      <c r="FS930" s="2"/>
      <c r="FT930" s="2"/>
      <c r="FU930" s="2"/>
      <c r="FV930" s="2"/>
      <c r="FW930" s="2"/>
      <c r="FX930" s="2"/>
      <c r="FY930" s="2"/>
      <c r="FZ930" s="2"/>
      <c r="GA930" s="2"/>
      <c r="GB930" s="2"/>
      <c r="GC930" s="2"/>
      <c r="GD930" s="2"/>
      <c r="GE930" s="2"/>
      <c r="GF930" s="2"/>
      <c r="GG930" s="2"/>
      <c r="GH930" s="2"/>
      <c r="GI930" s="2"/>
      <c r="GJ930" s="2"/>
      <c r="GK930" s="2"/>
      <c r="GL930" s="2"/>
      <c r="GM930" s="2"/>
      <c r="GN930" s="2"/>
    </row>
    <row r="931" spans="2:196" s="15" customFormat="1" ht="15" customHeight="1" thickBot="1" x14ac:dyDescent="0.3">
      <c r="B931" s="2"/>
      <c r="C931"/>
      <c r="D931" s="2"/>
      <c r="E931" s="2"/>
      <c r="F931" s="18"/>
      <c r="G931" s="2"/>
      <c r="H931" s="2"/>
      <c r="I931" s="16"/>
      <c r="J931" s="30"/>
      <c r="K931" s="17"/>
      <c r="L931" s="31"/>
      <c r="M931" s="16"/>
      <c r="N931" s="17"/>
      <c r="O931" s="16"/>
      <c r="P931" s="17"/>
      <c r="Q931" s="31"/>
      <c r="R931" s="16"/>
      <c r="S931" s="30"/>
      <c r="T931" s="17"/>
      <c r="U931" s="16"/>
      <c r="V931" s="17"/>
      <c r="W931" s="16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  <c r="FE931" s="2"/>
      <c r="FF931" s="2"/>
      <c r="FG931" s="2"/>
      <c r="FH931" s="2"/>
      <c r="FI931" s="2"/>
      <c r="FJ931" s="2"/>
      <c r="FK931" s="2"/>
      <c r="FL931" s="2"/>
      <c r="FM931" s="2"/>
      <c r="FN931" s="2"/>
      <c r="FO931" s="2"/>
      <c r="FP931" s="2"/>
      <c r="FQ931" s="2"/>
      <c r="FR931" s="2"/>
      <c r="FS931" s="2"/>
      <c r="FT931" s="2"/>
      <c r="FU931" s="2"/>
      <c r="FV931" s="2"/>
      <c r="FW931" s="2"/>
      <c r="FX931" s="2"/>
      <c r="FY931" s="2"/>
      <c r="FZ931" s="2"/>
      <c r="GA931" s="2"/>
      <c r="GB931" s="2"/>
      <c r="GC931" s="2"/>
      <c r="GD931" s="2"/>
      <c r="GE931" s="2"/>
      <c r="GF931" s="2"/>
      <c r="GG931" s="2"/>
      <c r="GH931" s="2"/>
      <c r="GI931" s="2"/>
      <c r="GJ931" s="2"/>
      <c r="GK931" s="2"/>
      <c r="GL931" s="2"/>
      <c r="GM931" s="2"/>
      <c r="GN931" s="2"/>
    </row>
    <row r="932" spans="2:196" s="15" customFormat="1" ht="15" customHeight="1" thickBot="1" x14ac:dyDescent="0.3">
      <c r="B932" s="2"/>
      <c r="C932"/>
      <c r="D932" s="2"/>
      <c r="E932" s="2"/>
      <c r="F932" s="18"/>
      <c r="G932" s="2"/>
      <c r="H932" s="2"/>
      <c r="I932" s="16"/>
      <c r="J932" s="30"/>
      <c r="K932" s="17"/>
      <c r="L932" s="31"/>
      <c r="M932" s="16"/>
      <c r="N932" s="17"/>
      <c r="O932" s="16"/>
      <c r="P932" s="17"/>
      <c r="Q932" s="31"/>
      <c r="R932" s="16"/>
      <c r="S932" s="30"/>
      <c r="T932" s="17"/>
      <c r="U932" s="16"/>
      <c r="V932" s="17"/>
      <c r="W932" s="16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  <c r="FE932" s="2"/>
      <c r="FF932" s="2"/>
      <c r="FG932" s="2"/>
      <c r="FH932" s="2"/>
      <c r="FI932" s="2"/>
      <c r="FJ932" s="2"/>
      <c r="FK932" s="2"/>
      <c r="FL932" s="2"/>
      <c r="FM932" s="2"/>
      <c r="FN932" s="2"/>
      <c r="FO932" s="2"/>
      <c r="FP932" s="2"/>
      <c r="FQ932" s="2"/>
      <c r="FR932" s="2"/>
      <c r="FS932" s="2"/>
      <c r="FT932" s="2"/>
      <c r="FU932" s="2"/>
      <c r="FV932" s="2"/>
      <c r="FW932" s="2"/>
      <c r="FX932" s="2"/>
      <c r="FY932" s="2"/>
      <c r="FZ932" s="2"/>
      <c r="GA932" s="2"/>
      <c r="GB932" s="2"/>
      <c r="GC932" s="2"/>
      <c r="GD932" s="2"/>
      <c r="GE932" s="2"/>
      <c r="GF932" s="2"/>
      <c r="GG932" s="2"/>
      <c r="GH932" s="2"/>
      <c r="GI932" s="2"/>
      <c r="GJ932" s="2"/>
      <c r="GK932" s="2"/>
      <c r="GL932" s="2"/>
      <c r="GM932" s="2"/>
      <c r="GN932" s="2"/>
    </row>
    <row r="933" spans="2:196" s="15" customFormat="1" ht="15" customHeight="1" thickBot="1" x14ac:dyDescent="0.3">
      <c r="B933" s="2"/>
      <c r="C933"/>
      <c r="D933" s="2"/>
      <c r="E933" s="2"/>
      <c r="F933" s="18"/>
      <c r="G933" s="2"/>
      <c r="H933" s="2"/>
      <c r="I933" s="16"/>
      <c r="J933" s="30"/>
      <c r="K933" s="17"/>
      <c r="L933" s="31"/>
      <c r="M933" s="16"/>
      <c r="N933" s="17"/>
      <c r="O933" s="16"/>
      <c r="P933" s="17"/>
      <c r="Q933" s="31"/>
      <c r="R933" s="16"/>
      <c r="S933" s="30"/>
      <c r="T933" s="17"/>
      <c r="U933" s="16"/>
      <c r="V933" s="17"/>
      <c r="W933" s="16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  <c r="FE933" s="2"/>
      <c r="FF933" s="2"/>
      <c r="FG933" s="2"/>
      <c r="FH933" s="2"/>
      <c r="FI933" s="2"/>
      <c r="FJ933" s="2"/>
      <c r="FK933" s="2"/>
      <c r="FL933" s="2"/>
      <c r="FM933" s="2"/>
      <c r="FN933" s="2"/>
      <c r="FO933" s="2"/>
      <c r="FP933" s="2"/>
      <c r="FQ933" s="2"/>
      <c r="FR933" s="2"/>
      <c r="FS933" s="2"/>
      <c r="FT933" s="2"/>
      <c r="FU933" s="2"/>
      <c r="FV933" s="2"/>
      <c r="FW933" s="2"/>
      <c r="FX933" s="2"/>
      <c r="FY933" s="2"/>
      <c r="FZ933" s="2"/>
      <c r="GA933" s="2"/>
      <c r="GB933" s="2"/>
      <c r="GC933" s="2"/>
      <c r="GD933" s="2"/>
      <c r="GE933" s="2"/>
      <c r="GF933" s="2"/>
      <c r="GG933" s="2"/>
      <c r="GH933" s="2"/>
      <c r="GI933" s="2"/>
      <c r="GJ933" s="2"/>
      <c r="GK933" s="2"/>
      <c r="GL933" s="2"/>
      <c r="GM933" s="2"/>
      <c r="GN933" s="2"/>
    </row>
    <row r="934" spans="2:196" s="15" customFormat="1" ht="15" customHeight="1" thickBot="1" x14ac:dyDescent="0.3">
      <c r="B934" s="2"/>
      <c r="C934"/>
      <c r="D934" s="2"/>
      <c r="E934" s="2"/>
      <c r="F934" s="18"/>
      <c r="G934" s="2"/>
      <c r="H934" s="2"/>
      <c r="I934" s="16"/>
      <c r="J934" s="30"/>
      <c r="K934" s="17"/>
      <c r="L934" s="31"/>
      <c r="M934" s="16"/>
      <c r="N934" s="17"/>
      <c r="O934" s="16"/>
      <c r="P934" s="17"/>
      <c r="Q934" s="31"/>
      <c r="R934" s="16"/>
      <c r="S934" s="30"/>
      <c r="T934" s="17"/>
      <c r="U934" s="16"/>
      <c r="V934" s="17"/>
      <c r="W934" s="16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  <c r="FE934" s="2"/>
      <c r="FF934" s="2"/>
      <c r="FG934" s="2"/>
      <c r="FH934" s="2"/>
      <c r="FI934" s="2"/>
      <c r="FJ934" s="2"/>
      <c r="FK934" s="2"/>
      <c r="FL934" s="2"/>
      <c r="FM934" s="2"/>
      <c r="FN934" s="2"/>
      <c r="FO934" s="2"/>
      <c r="FP934" s="2"/>
      <c r="FQ934" s="2"/>
      <c r="FR934" s="2"/>
      <c r="FS934" s="2"/>
      <c r="FT934" s="2"/>
      <c r="FU934" s="2"/>
      <c r="FV934" s="2"/>
      <c r="FW934" s="2"/>
      <c r="FX934" s="2"/>
      <c r="FY934" s="2"/>
      <c r="FZ934" s="2"/>
      <c r="GA934" s="2"/>
      <c r="GB934" s="2"/>
      <c r="GC934" s="2"/>
      <c r="GD934" s="2"/>
      <c r="GE934" s="2"/>
      <c r="GF934" s="2"/>
      <c r="GG934" s="2"/>
      <c r="GH934" s="2"/>
      <c r="GI934" s="2"/>
      <c r="GJ934" s="2"/>
      <c r="GK934" s="2"/>
      <c r="GL934" s="2"/>
      <c r="GM934" s="2"/>
      <c r="GN934" s="2"/>
    </row>
    <row r="935" spans="2:196" s="15" customFormat="1" ht="15" customHeight="1" thickBot="1" x14ac:dyDescent="0.3">
      <c r="B935" s="2"/>
      <c r="C935"/>
      <c r="D935" s="2"/>
      <c r="E935" s="2"/>
      <c r="F935" s="18"/>
      <c r="G935" s="2"/>
      <c r="H935" s="2"/>
      <c r="I935" s="16"/>
      <c r="J935" s="30"/>
      <c r="K935" s="17"/>
      <c r="L935" s="31"/>
      <c r="M935" s="16"/>
      <c r="N935" s="17"/>
      <c r="O935" s="16"/>
      <c r="P935" s="17"/>
      <c r="Q935" s="31"/>
      <c r="R935" s="16"/>
      <c r="S935" s="30"/>
      <c r="T935" s="17"/>
      <c r="U935" s="16"/>
      <c r="V935" s="17"/>
      <c r="W935" s="16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  <c r="FE935" s="2"/>
      <c r="FF935" s="2"/>
      <c r="FG935" s="2"/>
      <c r="FH935" s="2"/>
      <c r="FI935" s="2"/>
      <c r="FJ935" s="2"/>
      <c r="FK935" s="2"/>
      <c r="FL935" s="2"/>
      <c r="FM935" s="2"/>
      <c r="FN935" s="2"/>
      <c r="FO935" s="2"/>
      <c r="FP935" s="2"/>
      <c r="FQ935" s="2"/>
      <c r="FR935" s="2"/>
      <c r="FS935" s="2"/>
      <c r="FT935" s="2"/>
      <c r="FU935" s="2"/>
      <c r="FV935" s="2"/>
      <c r="FW935" s="2"/>
      <c r="FX935" s="2"/>
      <c r="FY935" s="2"/>
      <c r="FZ935" s="2"/>
      <c r="GA935" s="2"/>
      <c r="GB935" s="2"/>
      <c r="GC935" s="2"/>
      <c r="GD935" s="2"/>
      <c r="GE935" s="2"/>
      <c r="GF935" s="2"/>
      <c r="GG935" s="2"/>
      <c r="GH935" s="2"/>
      <c r="GI935" s="2"/>
      <c r="GJ935" s="2"/>
      <c r="GK935" s="2"/>
      <c r="GL935" s="2"/>
      <c r="GM935" s="2"/>
      <c r="GN935" s="2"/>
    </row>
    <row r="936" spans="2:196" s="15" customFormat="1" ht="15" customHeight="1" thickBot="1" x14ac:dyDescent="0.3">
      <c r="B936" s="2"/>
      <c r="C936"/>
      <c r="D936" s="2"/>
      <c r="E936" s="2"/>
      <c r="F936" s="18"/>
      <c r="G936" s="2"/>
      <c r="H936" s="2"/>
      <c r="I936" s="16"/>
      <c r="J936" s="30"/>
      <c r="K936" s="17"/>
      <c r="L936" s="31"/>
      <c r="M936" s="16"/>
      <c r="N936" s="17"/>
      <c r="O936" s="16"/>
      <c r="P936" s="17"/>
      <c r="Q936" s="31"/>
      <c r="R936" s="16"/>
      <c r="S936" s="30"/>
      <c r="T936" s="17"/>
      <c r="U936" s="16"/>
      <c r="V936" s="17"/>
      <c r="W936" s="16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  <c r="FE936" s="2"/>
      <c r="FF936" s="2"/>
      <c r="FG936" s="2"/>
      <c r="FH936" s="2"/>
      <c r="FI936" s="2"/>
      <c r="FJ936" s="2"/>
      <c r="FK936" s="2"/>
      <c r="FL936" s="2"/>
      <c r="FM936" s="2"/>
      <c r="FN936" s="2"/>
      <c r="FO936" s="2"/>
      <c r="FP936" s="2"/>
      <c r="FQ936" s="2"/>
      <c r="FR936" s="2"/>
      <c r="FS936" s="2"/>
      <c r="FT936" s="2"/>
      <c r="FU936" s="2"/>
      <c r="FV936" s="2"/>
      <c r="FW936" s="2"/>
      <c r="FX936" s="2"/>
      <c r="FY936" s="2"/>
      <c r="FZ936" s="2"/>
      <c r="GA936" s="2"/>
      <c r="GB936" s="2"/>
      <c r="GC936" s="2"/>
      <c r="GD936" s="2"/>
      <c r="GE936" s="2"/>
      <c r="GF936" s="2"/>
      <c r="GG936" s="2"/>
      <c r="GH936" s="2"/>
      <c r="GI936" s="2"/>
      <c r="GJ936" s="2"/>
      <c r="GK936" s="2"/>
      <c r="GL936" s="2"/>
      <c r="GM936" s="2"/>
      <c r="GN936" s="2"/>
    </row>
    <row r="937" spans="2:196" s="15" customFormat="1" ht="15" customHeight="1" thickBot="1" x14ac:dyDescent="0.3">
      <c r="B937" s="2"/>
      <c r="C937"/>
      <c r="D937" s="2"/>
      <c r="E937" s="2"/>
      <c r="F937" s="18"/>
      <c r="G937" s="2"/>
      <c r="H937" s="2"/>
      <c r="I937" s="16"/>
      <c r="J937" s="30"/>
      <c r="K937" s="17"/>
      <c r="L937" s="31"/>
      <c r="M937" s="16"/>
      <c r="N937" s="17"/>
      <c r="O937" s="16"/>
      <c r="P937" s="17"/>
      <c r="Q937" s="31"/>
      <c r="R937" s="16"/>
      <c r="S937" s="30"/>
      <c r="T937" s="17"/>
      <c r="U937" s="16"/>
      <c r="V937" s="17"/>
      <c r="W937" s="16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  <c r="FE937" s="2"/>
      <c r="FF937" s="2"/>
      <c r="FG937" s="2"/>
      <c r="FH937" s="2"/>
      <c r="FI937" s="2"/>
      <c r="FJ937" s="2"/>
      <c r="FK937" s="2"/>
      <c r="FL937" s="2"/>
      <c r="FM937" s="2"/>
      <c r="FN937" s="2"/>
      <c r="FO937" s="2"/>
      <c r="FP937" s="2"/>
      <c r="FQ937" s="2"/>
      <c r="FR937" s="2"/>
      <c r="FS937" s="2"/>
      <c r="FT937" s="2"/>
      <c r="FU937" s="2"/>
      <c r="FV937" s="2"/>
      <c r="FW937" s="2"/>
      <c r="FX937" s="2"/>
      <c r="FY937" s="2"/>
      <c r="FZ937" s="2"/>
      <c r="GA937" s="2"/>
      <c r="GB937" s="2"/>
      <c r="GC937" s="2"/>
      <c r="GD937" s="2"/>
      <c r="GE937" s="2"/>
      <c r="GF937" s="2"/>
      <c r="GG937" s="2"/>
      <c r="GH937" s="2"/>
      <c r="GI937" s="2"/>
      <c r="GJ937" s="2"/>
      <c r="GK937" s="2"/>
      <c r="GL937" s="2"/>
      <c r="GM937" s="2"/>
      <c r="GN937" s="2"/>
    </row>
    <row r="938" spans="2:196" s="15" customFormat="1" ht="15" customHeight="1" thickBot="1" x14ac:dyDescent="0.3">
      <c r="B938" s="2"/>
      <c r="C938"/>
      <c r="D938" s="2"/>
      <c r="E938" s="2"/>
      <c r="F938" s="18"/>
      <c r="G938" s="2"/>
      <c r="H938" s="2"/>
      <c r="I938" s="16"/>
      <c r="J938" s="30"/>
      <c r="K938" s="17"/>
      <c r="L938" s="31"/>
      <c r="M938" s="16"/>
      <c r="N938" s="17"/>
      <c r="O938" s="16"/>
      <c r="P938" s="17"/>
      <c r="Q938" s="31"/>
      <c r="R938" s="16"/>
      <c r="S938" s="30"/>
      <c r="T938" s="17"/>
      <c r="U938" s="16"/>
      <c r="V938" s="17"/>
      <c r="W938" s="16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  <c r="FE938" s="2"/>
      <c r="FF938" s="2"/>
      <c r="FG938" s="2"/>
      <c r="FH938" s="2"/>
      <c r="FI938" s="2"/>
      <c r="FJ938" s="2"/>
      <c r="FK938" s="2"/>
      <c r="FL938" s="2"/>
      <c r="FM938" s="2"/>
      <c r="FN938" s="2"/>
      <c r="FO938" s="2"/>
      <c r="FP938" s="2"/>
      <c r="FQ938" s="2"/>
      <c r="FR938" s="2"/>
      <c r="FS938" s="2"/>
      <c r="FT938" s="2"/>
      <c r="FU938" s="2"/>
      <c r="FV938" s="2"/>
      <c r="FW938" s="2"/>
      <c r="FX938" s="2"/>
      <c r="FY938" s="2"/>
      <c r="FZ938" s="2"/>
      <c r="GA938" s="2"/>
      <c r="GB938" s="2"/>
      <c r="GC938" s="2"/>
      <c r="GD938" s="2"/>
      <c r="GE938" s="2"/>
      <c r="GF938" s="2"/>
      <c r="GG938" s="2"/>
      <c r="GH938" s="2"/>
      <c r="GI938" s="2"/>
      <c r="GJ938" s="2"/>
      <c r="GK938" s="2"/>
      <c r="GL938" s="2"/>
      <c r="GM938" s="2"/>
      <c r="GN938" s="2"/>
    </row>
    <row r="939" spans="2:196" s="15" customFormat="1" ht="15" customHeight="1" thickBot="1" x14ac:dyDescent="0.3">
      <c r="B939" s="2"/>
      <c r="C939"/>
      <c r="D939" s="2"/>
      <c r="E939" s="2"/>
      <c r="F939" s="18"/>
      <c r="G939" s="2"/>
      <c r="H939" s="2"/>
      <c r="I939" s="16"/>
      <c r="J939" s="30"/>
      <c r="K939" s="17"/>
      <c r="L939" s="31"/>
      <c r="M939" s="16"/>
      <c r="N939" s="17"/>
      <c r="O939" s="16"/>
      <c r="P939" s="17"/>
      <c r="Q939" s="31"/>
      <c r="R939" s="16"/>
      <c r="S939" s="30"/>
      <c r="T939" s="17"/>
      <c r="U939" s="16"/>
      <c r="V939" s="17"/>
      <c r="W939" s="16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  <c r="FE939" s="2"/>
      <c r="FF939" s="2"/>
      <c r="FG939" s="2"/>
      <c r="FH939" s="2"/>
      <c r="FI939" s="2"/>
      <c r="FJ939" s="2"/>
      <c r="FK939" s="2"/>
      <c r="FL939" s="2"/>
      <c r="FM939" s="2"/>
      <c r="FN939" s="2"/>
      <c r="FO939" s="2"/>
      <c r="FP939" s="2"/>
      <c r="FQ939" s="2"/>
      <c r="FR939" s="2"/>
      <c r="FS939" s="2"/>
      <c r="FT939" s="2"/>
      <c r="FU939" s="2"/>
      <c r="FV939" s="2"/>
      <c r="FW939" s="2"/>
      <c r="FX939" s="2"/>
      <c r="FY939" s="2"/>
      <c r="FZ939" s="2"/>
      <c r="GA939" s="2"/>
      <c r="GB939" s="2"/>
      <c r="GC939" s="2"/>
      <c r="GD939" s="2"/>
      <c r="GE939" s="2"/>
      <c r="GF939" s="2"/>
      <c r="GG939" s="2"/>
      <c r="GH939" s="2"/>
      <c r="GI939" s="2"/>
      <c r="GJ939" s="2"/>
      <c r="GK939" s="2"/>
      <c r="GL939" s="2"/>
      <c r="GM939" s="2"/>
      <c r="GN939" s="2"/>
    </row>
    <row r="940" spans="2:196" s="15" customFormat="1" ht="15" customHeight="1" thickBot="1" x14ac:dyDescent="0.3">
      <c r="B940" s="2"/>
      <c r="C940"/>
      <c r="D940" s="2"/>
      <c r="E940" s="2"/>
      <c r="F940" s="18"/>
      <c r="G940" s="2"/>
      <c r="H940" s="2"/>
      <c r="I940" s="16"/>
      <c r="J940" s="30"/>
      <c r="K940" s="17"/>
      <c r="L940" s="31"/>
      <c r="M940" s="16"/>
      <c r="N940" s="17"/>
      <c r="O940" s="16"/>
      <c r="P940" s="17"/>
      <c r="Q940" s="31"/>
      <c r="R940" s="16"/>
      <c r="S940" s="30"/>
      <c r="T940" s="17"/>
      <c r="U940" s="16"/>
      <c r="V940" s="17"/>
      <c r="W940" s="16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  <c r="FE940" s="2"/>
      <c r="FF940" s="2"/>
      <c r="FG940" s="2"/>
      <c r="FH940" s="2"/>
      <c r="FI940" s="2"/>
      <c r="FJ940" s="2"/>
      <c r="FK940" s="2"/>
      <c r="FL940" s="2"/>
      <c r="FM940" s="2"/>
      <c r="FN940" s="2"/>
      <c r="FO940" s="2"/>
      <c r="FP940" s="2"/>
      <c r="FQ940" s="2"/>
      <c r="FR940" s="2"/>
      <c r="FS940" s="2"/>
      <c r="FT940" s="2"/>
      <c r="FU940" s="2"/>
      <c r="FV940" s="2"/>
      <c r="FW940" s="2"/>
      <c r="FX940" s="2"/>
      <c r="FY940" s="2"/>
      <c r="FZ940" s="2"/>
      <c r="GA940" s="2"/>
      <c r="GB940" s="2"/>
      <c r="GC940" s="2"/>
      <c r="GD940" s="2"/>
      <c r="GE940" s="2"/>
      <c r="GF940" s="2"/>
      <c r="GG940" s="2"/>
      <c r="GH940" s="2"/>
      <c r="GI940" s="2"/>
      <c r="GJ940" s="2"/>
      <c r="GK940" s="2"/>
      <c r="GL940" s="2"/>
      <c r="GM940" s="2"/>
      <c r="GN940" s="2"/>
    </row>
    <row r="941" spans="2:196" s="15" customFormat="1" ht="15" customHeight="1" thickBot="1" x14ac:dyDescent="0.3">
      <c r="B941" s="2"/>
      <c r="C941"/>
      <c r="D941" s="2"/>
      <c r="E941" s="2"/>
      <c r="F941" s="18"/>
      <c r="G941" s="2"/>
      <c r="H941" s="2"/>
      <c r="I941" s="16"/>
      <c r="J941" s="30"/>
      <c r="K941" s="17"/>
      <c r="L941" s="31"/>
      <c r="M941" s="16"/>
      <c r="N941" s="17"/>
      <c r="O941" s="16"/>
      <c r="P941" s="17"/>
      <c r="Q941" s="31"/>
      <c r="R941" s="16"/>
      <c r="S941" s="30"/>
      <c r="T941" s="17"/>
      <c r="U941" s="16"/>
      <c r="V941" s="17"/>
      <c r="W941" s="16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  <c r="FE941" s="2"/>
      <c r="FF941" s="2"/>
      <c r="FG941" s="2"/>
      <c r="FH941" s="2"/>
      <c r="FI941" s="2"/>
      <c r="FJ941" s="2"/>
      <c r="FK941" s="2"/>
      <c r="FL941" s="2"/>
      <c r="FM941" s="2"/>
      <c r="FN941" s="2"/>
      <c r="FO941" s="2"/>
      <c r="FP941" s="2"/>
      <c r="FQ941" s="2"/>
      <c r="FR941" s="2"/>
      <c r="FS941" s="2"/>
      <c r="FT941" s="2"/>
      <c r="FU941" s="2"/>
      <c r="FV941" s="2"/>
      <c r="FW941" s="2"/>
      <c r="FX941" s="2"/>
      <c r="FY941" s="2"/>
      <c r="FZ941" s="2"/>
      <c r="GA941" s="2"/>
      <c r="GB941" s="2"/>
      <c r="GC941" s="2"/>
      <c r="GD941" s="2"/>
      <c r="GE941" s="2"/>
      <c r="GF941" s="2"/>
      <c r="GG941" s="2"/>
      <c r="GH941" s="2"/>
      <c r="GI941" s="2"/>
      <c r="GJ941" s="2"/>
      <c r="GK941" s="2"/>
      <c r="GL941" s="2"/>
      <c r="GM941" s="2"/>
      <c r="GN941" s="2"/>
    </row>
    <row r="942" spans="2:196" s="15" customFormat="1" ht="15" customHeight="1" thickBot="1" x14ac:dyDescent="0.3">
      <c r="B942" s="2"/>
      <c r="C942"/>
      <c r="D942" s="2"/>
      <c r="E942" s="2"/>
      <c r="F942" s="18"/>
      <c r="G942" s="2"/>
      <c r="H942" s="2"/>
      <c r="I942" s="16"/>
      <c r="J942" s="30"/>
      <c r="K942" s="17"/>
      <c r="L942" s="31"/>
      <c r="M942" s="16"/>
      <c r="N942" s="17"/>
      <c r="O942" s="16"/>
      <c r="P942" s="17"/>
      <c r="Q942" s="31"/>
      <c r="R942" s="16"/>
      <c r="S942" s="30"/>
      <c r="T942" s="17"/>
      <c r="U942" s="16"/>
      <c r="V942" s="17"/>
      <c r="W942" s="16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  <c r="FE942" s="2"/>
      <c r="FF942" s="2"/>
      <c r="FG942" s="2"/>
      <c r="FH942" s="2"/>
      <c r="FI942" s="2"/>
      <c r="FJ942" s="2"/>
      <c r="FK942" s="2"/>
      <c r="FL942" s="2"/>
      <c r="FM942" s="2"/>
      <c r="FN942" s="2"/>
      <c r="FO942" s="2"/>
      <c r="FP942" s="2"/>
      <c r="FQ942" s="2"/>
      <c r="FR942" s="2"/>
      <c r="FS942" s="2"/>
      <c r="FT942" s="2"/>
      <c r="FU942" s="2"/>
      <c r="FV942" s="2"/>
      <c r="FW942" s="2"/>
      <c r="FX942" s="2"/>
      <c r="FY942" s="2"/>
      <c r="FZ942" s="2"/>
      <c r="GA942" s="2"/>
      <c r="GB942" s="2"/>
      <c r="GC942" s="2"/>
      <c r="GD942" s="2"/>
      <c r="GE942" s="2"/>
      <c r="GF942" s="2"/>
      <c r="GG942" s="2"/>
      <c r="GH942" s="2"/>
      <c r="GI942" s="2"/>
      <c r="GJ942" s="2"/>
      <c r="GK942" s="2"/>
      <c r="GL942" s="2"/>
      <c r="GM942" s="2"/>
      <c r="GN942" s="2"/>
    </row>
    <row r="943" spans="2:196" s="15" customFormat="1" ht="15" customHeight="1" thickBot="1" x14ac:dyDescent="0.3">
      <c r="B943" s="2"/>
      <c r="C943"/>
      <c r="D943" s="2"/>
      <c r="E943" s="2"/>
      <c r="F943" s="18"/>
      <c r="G943" s="2"/>
      <c r="H943" s="2"/>
      <c r="I943" s="16"/>
      <c r="J943" s="30"/>
      <c r="K943" s="17"/>
      <c r="L943" s="31"/>
      <c r="M943" s="16"/>
      <c r="N943" s="17"/>
      <c r="O943" s="16"/>
      <c r="P943" s="17"/>
      <c r="Q943" s="31"/>
      <c r="R943" s="16"/>
      <c r="S943" s="30"/>
      <c r="T943" s="17"/>
      <c r="U943" s="16"/>
      <c r="V943" s="17"/>
      <c r="W943" s="16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  <c r="FE943" s="2"/>
      <c r="FF943" s="2"/>
      <c r="FG943" s="2"/>
      <c r="FH943" s="2"/>
      <c r="FI943" s="2"/>
      <c r="FJ943" s="2"/>
      <c r="FK943" s="2"/>
      <c r="FL943" s="2"/>
      <c r="FM943" s="2"/>
      <c r="FN943" s="2"/>
      <c r="FO943" s="2"/>
      <c r="FP943" s="2"/>
      <c r="FQ943" s="2"/>
      <c r="FR943" s="2"/>
      <c r="FS943" s="2"/>
      <c r="FT943" s="2"/>
      <c r="FU943" s="2"/>
      <c r="FV943" s="2"/>
      <c r="FW943" s="2"/>
      <c r="FX943" s="2"/>
      <c r="FY943" s="2"/>
      <c r="FZ943" s="2"/>
      <c r="GA943" s="2"/>
      <c r="GB943" s="2"/>
      <c r="GC943" s="2"/>
      <c r="GD943" s="2"/>
      <c r="GE943" s="2"/>
      <c r="GF943" s="2"/>
      <c r="GG943" s="2"/>
      <c r="GH943" s="2"/>
      <c r="GI943" s="2"/>
      <c r="GJ943" s="2"/>
      <c r="GK943" s="2"/>
      <c r="GL943" s="2"/>
      <c r="GM943" s="2"/>
      <c r="GN943" s="2"/>
    </row>
    <row r="944" spans="2:196" s="15" customFormat="1" ht="15" customHeight="1" thickBot="1" x14ac:dyDescent="0.3">
      <c r="B944" s="2"/>
      <c r="C944"/>
      <c r="D944" s="2"/>
      <c r="E944" s="2"/>
      <c r="F944" s="18"/>
      <c r="G944" s="2"/>
      <c r="H944" s="2"/>
      <c r="I944" s="16"/>
      <c r="J944" s="30"/>
      <c r="K944" s="17"/>
      <c r="L944" s="31"/>
      <c r="M944" s="16"/>
      <c r="N944" s="17"/>
      <c r="O944" s="16"/>
      <c r="P944" s="17"/>
      <c r="Q944" s="31"/>
      <c r="R944" s="16"/>
      <c r="S944" s="30"/>
      <c r="T944" s="17"/>
      <c r="U944" s="16"/>
      <c r="V944" s="17"/>
      <c r="W944" s="16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  <c r="FE944" s="2"/>
      <c r="FF944" s="2"/>
      <c r="FG944" s="2"/>
      <c r="FH944" s="2"/>
      <c r="FI944" s="2"/>
      <c r="FJ944" s="2"/>
      <c r="FK944" s="2"/>
      <c r="FL944" s="2"/>
      <c r="FM944" s="2"/>
      <c r="FN944" s="2"/>
      <c r="FO944" s="2"/>
      <c r="FP944" s="2"/>
      <c r="FQ944" s="2"/>
      <c r="FR944" s="2"/>
      <c r="FS944" s="2"/>
      <c r="FT944" s="2"/>
      <c r="FU944" s="2"/>
      <c r="FV944" s="2"/>
      <c r="FW944" s="2"/>
      <c r="FX944" s="2"/>
      <c r="FY944" s="2"/>
      <c r="FZ944" s="2"/>
      <c r="GA944" s="2"/>
      <c r="GB944" s="2"/>
      <c r="GC944" s="2"/>
      <c r="GD944" s="2"/>
      <c r="GE944" s="2"/>
      <c r="GF944" s="2"/>
      <c r="GG944" s="2"/>
      <c r="GH944" s="2"/>
      <c r="GI944" s="2"/>
      <c r="GJ944" s="2"/>
      <c r="GK944" s="2"/>
      <c r="GL944" s="2"/>
      <c r="GM944" s="2"/>
      <c r="GN944" s="2"/>
    </row>
    <row r="945" spans="2:196" s="15" customFormat="1" ht="15" customHeight="1" thickBot="1" x14ac:dyDescent="0.3">
      <c r="B945" s="2"/>
      <c r="C945"/>
      <c r="D945" s="2"/>
      <c r="E945" s="2"/>
      <c r="F945" s="18"/>
      <c r="G945" s="2"/>
      <c r="H945" s="2"/>
      <c r="I945" s="16"/>
      <c r="J945" s="30"/>
      <c r="K945" s="17"/>
      <c r="L945" s="31"/>
      <c r="M945" s="16"/>
      <c r="N945" s="17"/>
      <c r="O945" s="16"/>
      <c r="P945" s="17"/>
      <c r="Q945" s="31"/>
      <c r="R945" s="16"/>
      <c r="S945" s="30"/>
      <c r="T945" s="17"/>
      <c r="U945" s="16"/>
      <c r="V945" s="17"/>
      <c r="W945" s="16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  <c r="FE945" s="2"/>
      <c r="FF945" s="2"/>
      <c r="FG945" s="2"/>
      <c r="FH945" s="2"/>
      <c r="FI945" s="2"/>
      <c r="FJ945" s="2"/>
      <c r="FK945" s="2"/>
      <c r="FL945" s="2"/>
      <c r="FM945" s="2"/>
      <c r="FN945" s="2"/>
      <c r="FO945" s="2"/>
      <c r="FP945" s="2"/>
      <c r="FQ945" s="2"/>
      <c r="FR945" s="2"/>
      <c r="FS945" s="2"/>
      <c r="FT945" s="2"/>
      <c r="FU945" s="2"/>
      <c r="FV945" s="2"/>
      <c r="FW945" s="2"/>
      <c r="FX945" s="2"/>
      <c r="FY945" s="2"/>
      <c r="FZ945" s="2"/>
      <c r="GA945" s="2"/>
      <c r="GB945" s="2"/>
      <c r="GC945" s="2"/>
      <c r="GD945" s="2"/>
      <c r="GE945" s="2"/>
      <c r="GF945" s="2"/>
      <c r="GG945" s="2"/>
      <c r="GH945" s="2"/>
      <c r="GI945" s="2"/>
      <c r="GJ945" s="2"/>
      <c r="GK945" s="2"/>
      <c r="GL945" s="2"/>
      <c r="GM945" s="2"/>
      <c r="GN945" s="2"/>
    </row>
    <row r="946" spans="2:196" s="15" customFormat="1" ht="15" customHeight="1" thickBot="1" x14ac:dyDescent="0.3">
      <c r="B946" s="2"/>
      <c r="C946"/>
      <c r="D946" s="2"/>
      <c r="E946" s="2"/>
      <c r="F946" s="18"/>
      <c r="G946" s="2"/>
      <c r="H946" s="2"/>
      <c r="I946" s="16"/>
      <c r="J946" s="30"/>
      <c r="K946" s="17"/>
      <c r="L946" s="31"/>
      <c r="M946" s="16"/>
      <c r="N946" s="17"/>
      <c r="O946" s="16"/>
      <c r="P946" s="17"/>
      <c r="Q946" s="31"/>
      <c r="R946" s="16"/>
      <c r="S946" s="30"/>
      <c r="T946" s="17"/>
      <c r="U946" s="16"/>
      <c r="V946" s="17"/>
      <c r="W946" s="16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  <c r="FE946" s="2"/>
      <c r="FF946" s="2"/>
      <c r="FG946" s="2"/>
      <c r="FH946" s="2"/>
      <c r="FI946" s="2"/>
      <c r="FJ946" s="2"/>
      <c r="FK946" s="2"/>
      <c r="FL946" s="2"/>
      <c r="FM946" s="2"/>
      <c r="FN946" s="2"/>
      <c r="FO946" s="2"/>
      <c r="FP946" s="2"/>
      <c r="FQ946" s="2"/>
      <c r="FR946" s="2"/>
      <c r="FS946" s="2"/>
      <c r="FT946" s="2"/>
      <c r="FU946" s="2"/>
      <c r="FV946" s="2"/>
      <c r="FW946" s="2"/>
      <c r="FX946" s="2"/>
      <c r="FY946" s="2"/>
      <c r="FZ946" s="2"/>
      <c r="GA946" s="2"/>
      <c r="GB946" s="2"/>
      <c r="GC946" s="2"/>
      <c r="GD946" s="2"/>
      <c r="GE946" s="2"/>
      <c r="GF946" s="2"/>
      <c r="GG946" s="2"/>
      <c r="GH946" s="2"/>
      <c r="GI946" s="2"/>
      <c r="GJ946" s="2"/>
      <c r="GK946" s="2"/>
      <c r="GL946" s="2"/>
      <c r="GM946" s="2"/>
      <c r="GN946" s="2"/>
    </row>
    <row r="947" spans="2:196" s="15" customFormat="1" ht="15" customHeight="1" thickBot="1" x14ac:dyDescent="0.3">
      <c r="B947" s="2"/>
      <c r="C947"/>
      <c r="D947" s="2"/>
      <c r="E947" s="2"/>
      <c r="F947" s="18"/>
      <c r="G947" s="2"/>
      <c r="H947" s="2"/>
      <c r="I947" s="16"/>
      <c r="J947" s="30"/>
      <c r="K947" s="17"/>
      <c r="L947" s="31"/>
      <c r="M947" s="16"/>
      <c r="N947" s="17"/>
      <c r="O947" s="16"/>
      <c r="P947" s="17"/>
      <c r="Q947" s="31"/>
      <c r="R947" s="16"/>
      <c r="S947" s="30"/>
      <c r="T947" s="17"/>
      <c r="U947" s="16"/>
      <c r="V947" s="17"/>
      <c r="W947" s="16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  <c r="FE947" s="2"/>
      <c r="FF947" s="2"/>
      <c r="FG947" s="2"/>
      <c r="FH947" s="2"/>
      <c r="FI947" s="2"/>
      <c r="FJ947" s="2"/>
      <c r="FK947" s="2"/>
      <c r="FL947" s="2"/>
      <c r="FM947" s="2"/>
      <c r="FN947" s="2"/>
      <c r="FO947" s="2"/>
      <c r="FP947" s="2"/>
      <c r="FQ947" s="2"/>
      <c r="FR947" s="2"/>
      <c r="FS947" s="2"/>
      <c r="FT947" s="2"/>
      <c r="FU947" s="2"/>
      <c r="FV947" s="2"/>
      <c r="FW947" s="2"/>
      <c r="FX947" s="2"/>
      <c r="FY947" s="2"/>
      <c r="FZ947" s="2"/>
      <c r="GA947" s="2"/>
      <c r="GB947" s="2"/>
      <c r="GC947" s="2"/>
      <c r="GD947" s="2"/>
      <c r="GE947" s="2"/>
      <c r="GF947" s="2"/>
      <c r="GG947" s="2"/>
      <c r="GH947" s="2"/>
      <c r="GI947" s="2"/>
      <c r="GJ947" s="2"/>
      <c r="GK947" s="2"/>
      <c r="GL947" s="2"/>
      <c r="GM947" s="2"/>
      <c r="GN947" s="2"/>
    </row>
    <row r="948" spans="2:196" s="15" customFormat="1" ht="15" customHeight="1" thickBot="1" x14ac:dyDescent="0.3">
      <c r="B948" s="2"/>
      <c r="C948"/>
      <c r="D948" s="2"/>
      <c r="E948" s="2"/>
      <c r="F948" s="18"/>
      <c r="G948" s="2"/>
      <c r="H948" s="2"/>
      <c r="I948" s="16"/>
      <c r="J948" s="30"/>
      <c r="K948" s="17"/>
      <c r="L948" s="31"/>
      <c r="M948" s="16"/>
      <c r="N948" s="17"/>
      <c r="O948" s="16"/>
      <c r="P948" s="17"/>
      <c r="Q948" s="31"/>
      <c r="R948" s="16"/>
      <c r="S948" s="30"/>
      <c r="T948" s="17"/>
      <c r="U948" s="16"/>
      <c r="V948" s="17"/>
      <c r="W948" s="16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  <c r="FE948" s="2"/>
      <c r="FF948" s="2"/>
      <c r="FG948" s="2"/>
      <c r="FH948" s="2"/>
      <c r="FI948" s="2"/>
      <c r="FJ948" s="2"/>
      <c r="FK948" s="2"/>
      <c r="FL948" s="2"/>
      <c r="FM948" s="2"/>
      <c r="FN948" s="2"/>
      <c r="FO948" s="2"/>
      <c r="FP948" s="2"/>
      <c r="FQ948" s="2"/>
      <c r="FR948" s="2"/>
      <c r="FS948" s="2"/>
      <c r="FT948" s="2"/>
      <c r="FU948" s="2"/>
      <c r="FV948" s="2"/>
      <c r="FW948" s="2"/>
      <c r="FX948" s="2"/>
      <c r="FY948" s="2"/>
      <c r="FZ948" s="2"/>
      <c r="GA948" s="2"/>
      <c r="GB948" s="2"/>
      <c r="GC948" s="2"/>
      <c r="GD948" s="2"/>
      <c r="GE948" s="2"/>
      <c r="GF948" s="2"/>
      <c r="GG948" s="2"/>
      <c r="GH948" s="2"/>
      <c r="GI948" s="2"/>
      <c r="GJ948" s="2"/>
      <c r="GK948" s="2"/>
      <c r="GL948" s="2"/>
      <c r="GM948" s="2"/>
      <c r="GN948" s="2"/>
    </row>
    <row r="949" spans="2:196" s="15" customFormat="1" ht="15" customHeight="1" thickBot="1" x14ac:dyDescent="0.3">
      <c r="B949" s="2"/>
      <c r="C949"/>
      <c r="D949" s="2"/>
      <c r="E949" s="2"/>
      <c r="F949" s="18"/>
      <c r="G949" s="2"/>
      <c r="H949" s="2"/>
      <c r="I949" s="16"/>
      <c r="J949" s="30"/>
      <c r="K949" s="17"/>
      <c r="L949" s="31"/>
      <c r="M949" s="16"/>
      <c r="N949" s="17"/>
      <c r="O949" s="16"/>
      <c r="P949" s="17"/>
      <c r="Q949" s="31"/>
      <c r="R949" s="16"/>
      <c r="S949" s="30"/>
      <c r="T949" s="17"/>
      <c r="U949" s="16"/>
      <c r="V949" s="17"/>
      <c r="W949" s="16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  <c r="FE949" s="2"/>
      <c r="FF949" s="2"/>
      <c r="FG949" s="2"/>
      <c r="FH949" s="2"/>
      <c r="FI949" s="2"/>
      <c r="FJ949" s="2"/>
      <c r="FK949" s="2"/>
      <c r="FL949" s="2"/>
      <c r="FM949" s="2"/>
      <c r="FN949" s="2"/>
      <c r="FO949" s="2"/>
      <c r="FP949" s="2"/>
      <c r="FQ949" s="2"/>
      <c r="FR949" s="2"/>
      <c r="FS949" s="2"/>
      <c r="FT949" s="2"/>
      <c r="FU949" s="2"/>
      <c r="FV949" s="2"/>
      <c r="FW949" s="2"/>
      <c r="FX949" s="2"/>
      <c r="FY949" s="2"/>
      <c r="FZ949" s="2"/>
      <c r="GA949" s="2"/>
      <c r="GB949" s="2"/>
      <c r="GC949" s="2"/>
      <c r="GD949" s="2"/>
      <c r="GE949" s="2"/>
      <c r="GF949" s="2"/>
      <c r="GG949" s="2"/>
      <c r="GH949" s="2"/>
      <c r="GI949" s="2"/>
      <c r="GJ949" s="2"/>
      <c r="GK949" s="2"/>
      <c r="GL949" s="2"/>
      <c r="GM949" s="2"/>
      <c r="GN949" s="2"/>
    </row>
    <row r="950" spans="2:196" s="15" customFormat="1" ht="15" customHeight="1" thickBot="1" x14ac:dyDescent="0.3">
      <c r="B950" s="2"/>
      <c r="C950"/>
      <c r="D950" s="2"/>
      <c r="E950" s="2"/>
      <c r="F950" s="18"/>
      <c r="G950" s="2"/>
      <c r="H950" s="2"/>
      <c r="I950" s="16"/>
      <c r="J950" s="30"/>
      <c r="K950" s="17"/>
      <c r="L950" s="31"/>
      <c r="M950" s="16"/>
      <c r="N950" s="17"/>
      <c r="O950" s="16"/>
      <c r="P950" s="17"/>
      <c r="Q950" s="31"/>
      <c r="R950" s="16"/>
      <c r="S950" s="30"/>
      <c r="T950" s="17"/>
      <c r="U950" s="16"/>
      <c r="V950" s="17"/>
      <c r="W950" s="16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  <c r="FE950" s="2"/>
      <c r="FF950" s="2"/>
      <c r="FG950" s="2"/>
      <c r="FH950" s="2"/>
      <c r="FI950" s="2"/>
      <c r="FJ950" s="2"/>
      <c r="FK950" s="2"/>
      <c r="FL950" s="2"/>
      <c r="FM950" s="2"/>
      <c r="FN950" s="2"/>
      <c r="FO950" s="2"/>
      <c r="FP950" s="2"/>
      <c r="FQ950" s="2"/>
      <c r="FR950" s="2"/>
      <c r="FS950" s="2"/>
      <c r="FT950" s="2"/>
      <c r="FU950" s="2"/>
      <c r="FV950" s="2"/>
      <c r="FW950" s="2"/>
      <c r="FX950" s="2"/>
      <c r="FY950" s="2"/>
      <c r="FZ950" s="2"/>
      <c r="GA950" s="2"/>
      <c r="GB950" s="2"/>
      <c r="GC950" s="2"/>
      <c r="GD950" s="2"/>
      <c r="GE950" s="2"/>
      <c r="GF950" s="2"/>
      <c r="GG950" s="2"/>
      <c r="GH950" s="2"/>
      <c r="GI950" s="2"/>
      <c r="GJ950" s="2"/>
      <c r="GK950" s="2"/>
      <c r="GL950" s="2"/>
      <c r="GM950" s="2"/>
      <c r="GN950" s="2"/>
    </row>
    <row r="951" spans="2:196" s="15" customFormat="1" ht="15" customHeight="1" thickBot="1" x14ac:dyDescent="0.3">
      <c r="B951" s="2"/>
      <c r="C951"/>
      <c r="D951" s="2"/>
      <c r="E951" s="2"/>
      <c r="F951" s="18"/>
      <c r="G951" s="2"/>
      <c r="H951" s="2"/>
      <c r="I951" s="16"/>
      <c r="J951" s="30"/>
      <c r="K951" s="17"/>
      <c r="L951" s="31"/>
      <c r="M951" s="16"/>
      <c r="N951" s="17"/>
      <c r="O951" s="16"/>
      <c r="P951" s="17"/>
      <c r="Q951" s="31"/>
      <c r="R951" s="16"/>
      <c r="S951" s="30"/>
      <c r="T951" s="17"/>
      <c r="U951" s="16"/>
      <c r="V951" s="17"/>
      <c r="W951" s="16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  <c r="FE951" s="2"/>
      <c r="FF951" s="2"/>
      <c r="FG951" s="2"/>
      <c r="FH951" s="2"/>
      <c r="FI951" s="2"/>
      <c r="FJ951" s="2"/>
      <c r="FK951" s="2"/>
      <c r="FL951" s="2"/>
      <c r="FM951" s="2"/>
      <c r="FN951" s="2"/>
      <c r="FO951" s="2"/>
      <c r="FP951" s="2"/>
      <c r="FQ951" s="2"/>
      <c r="FR951" s="2"/>
      <c r="FS951" s="2"/>
      <c r="FT951" s="2"/>
      <c r="FU951" s="2"/>
      <c r="FV951" s="2"/>
      <c r="FW951" s="2"/>
      <c r="FX951" s="2"/>
      <c r="FY951" s="2"/>
      <c r="FZ951" s="2"/>
      <c r="GA951" s="2"/>
      <c r="GB951" s="2"/>
      <c r="GC951" s="2"/>
      <c r="GD951" s="2"/>
      <c r="GE951" s="2"/>
      <c r="GF951" s="2"/>
      <c r="GG951" s="2"/>
      <c r="GH951" s="2"/>
      <c r="GI951" s="2"/>
      <c r="GJ951" s="2"/>
      <c r="GK951" s="2"/>
      <c r="GL951" s="2"/>
      <c r="GM951" s="2"/>
      <c r="GN951" s="2"/>
    </row>
    <row r="952" spans="2:196" s="15" customFormat="1" ht="15" customHeight="1" thickBot="1" x14ac:dyDescent="0.3">
      <c r="B952" s="2"/>
      <c r="C952"/>
      <c r="D952" s="2"/>
      <c r="E952" s="2"/>
      <c r="F952" s="18"/>
      <c r="G952" s="2"/>
      <c r="H952" s="2"/>
      <c r="I952" s="16"/>
      <c r="J952" s="30"/>
      <c r="K952" s="17"/>
      <c r="L952" s="31"/>
      <c r="M952" s="16"/>
      <c r="N952" s="17"/>
      <c r="O952" s="16"/>
      <c r="P952" s="17"/>
      <c r="Q952" s="31"/>
      <c r="R952" s="16"/>
      <c r="S952" s="30"/>
      <c r="T952" s="17"/>
      <c r="U952" s="16"/>
      <c r="V952" s="17"/>
      <c r="W952" s="16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  <c r="FE952" s="2"/>
      <c r="FF952" s="2"/>
      <c r="FG952" s="2"/>
      <c r="FH952" s="2"/>
      <c r="FI952" s="2"/>
      <c r="FJ952" s="2"/>
      <c r="FK952" s="2"/>
      <c r="FL952" s="2"/>
      <c r="FM952" s="2"/>
      <c r="FN952" s="2"/>
      <c r="FO952" s="2"/>
      <c r="FP952" s="2"/>
      <c r="FQ952" s="2"/>
      <c r="FR952" s="2"/>
      <c r="FS952" s="2"/>
      <c r="FT952" s="2"/>
      <c r="FU952" s="2"/>
      <c r="FV952" s="2"/>
      <c r="FW952" s="2"/>
      <c r="FX952" s="2"/>
      <c r="FY952" s="2"/>
      <c r="FZ952" s="2"/>
      <c r="GA952" s="2"/>
      <c r="GB952" s="2"/>
      <c r="GC952" s="2"/>
      <c r="GD952" s="2"/>
      <c r="GE952" s="2"/>
      <c r="GF952" s="2"/>
      <c r="GG952" s="2"/>
      <c r="GH952" s="2"/>
      <c r="GI952" s="2"/>
      <c r="GJ952" s="2"/>
      <c r="GK952" s="2"/>
      <c r="GL952" s="2"/>
      <c r="GM952" s="2"/>
      <c r="GN952" s="2"/>
    </row>
    <row r="953" spans="2:196" s="15" customFormat="1" ht="15" customHeight="1" thickBot="1" x14ac:dyDescent="0.3">
      <c r="B953" s="2"/>
      <c r="C953"/>
      <c r="D953" s="2"/>
      <c r="E953" s="2"/>
      <c r="F953" s="18"/>
      <c r="G953" s="2"/>
      <c r="H953" s="2"/>
      <c r="I953" s="16"/>
      <c r="J953" s="30"/>
      <c r="K953" s="17"/>
      <c r="L953" s="31"/>
      <c r="M953" s="16"/>
      <c r="N953" s="17"/>
      <c r="O953" s="16"/>
      <c r="P953" s="17"/>
      <c r="Q953" s="31"/>
      <c r="R953" s="16"/>
      <c r="S953" s="30"/>
      <c r="T953" s="17"/>
      <c r="U953" s="16"/>
      <c r="V953" s="17"/>
      <c r="W953" s="16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  <c r="FE953" s="2"/>
      <c r="FF953" s="2"/>
      <c r="FG953" s="2"/>
      <c r="FH953" s="2"/>
      <c r="FI953" s="2"/>
      <c r="FJ953" s="2"/>
      <c r="FK953" s="2"/>
      <c r="FL953" s="2"/>
      <c r="FM953" s="2"/>
      <c r="FN953" s="2"/>
      <c r="FO953" s="2"/>
      <c r="FP953" s="2"/>
      <c r="FQ953" s="2"/>
      <c r="FR953" s="2"/>
      <c r="FS953" s="2"/>
      <c r="FT953" s="2"/>
      <c r="FU953" s="2"/>
      <c r="FV953" s="2"/>
      <c r="FW953" s="2"/>
      <c r="FX953" s="2"/>
      <c r="FY953" s="2"/>
      <c r="FZ953" s="2"/>
      <c r="GA953" s="2"/>
      <c r="GB953" s="2"/>
      <c r="GC953" s="2"/>
      <c r="GD953" s="2"/>
      <c r="GE953" s="2"/>
      <c r="GF953" s="2"/>
      <c r="GG953" s="2"/>
      <c r="GH953" s="2"/>
      <c r="GI953" s="2"/>
      <c r="GJ953" s="2"/>
      <c r="GK953" s="2"/>
      <c r="GL953" s="2"/>
      <c r="GM953" s="2"/>
      <c r="GN953" s="2"/>
    </row>
    <row r="954" spans="2:196" s="15" customFormat="1" ht="15" customHeight="1" thickBot="1" x14ac:dyDescent="0.3">
      <c r="B954" s="2"/>
      <c r="C954"/>
      <c r="D954" s="2"/>
      <c r="E954" s="2"/>
      <c r="F954" s="18"/>
      <c r="G954" s="2"/>
      <c r="H954" s="2"/>
      <c r="I954" s="16"/>
      <c r="J954" s="30"/>
      <c r="K954" s="17"/>
      <c r="L954" s="31"/>
      <c r="M954" s="16"/>
      <c r="N954" s="17"/>
      <c r="O954" s="16"/>
      <c r="P954" s="17"/>
      <c r="Q954" s="31"/>
      <c r="R954" s="16"/>
      <c r="S954" s="30"/>
      <c r="T954" s="17"/>
      <c r="U954" s="16"/>
      <c r="V954" s="17"/>
      <c r="W954" s="16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  <c r="FE954" s="2"/>
      <c r="FF954" s="2"/>
      <c r="FG954" s="2"/>
      <c r="FH954" s="2"/>
      <c r="FI954" s="2"/>
      <c r="FJ954" s="2"/>
      <c r="FK954" s="2"/>
      <c r="FL954" s="2"/>
      <c r="FM954" s="2"/>
      <c r="FN954" s="2"/>
      <c r="FO954" s="2"/>
      <c r="FP954" s="2"/>
      <c r="FQ954" s="2"/>
      <c r="FR954" s="2"/>
      <c r="FS954" s="2"/>
      <c r="FT954" s="2"/>
      <c r="FU954" s="2"/>
      <c r="FV954" s="2"/>
      <c r="FW954" s="2"/>
      <c r="FX954" s="2"/>
      <c r="FY954" s="2"/>
      <c r="FZ954" s="2"/>
      <c r="GA954" s="2"/>
      <c r="GB954" s="2"/>
      <c r="GC954" s="2"/>
      <c r="GD954" s="2"/>
      <c r="GE954" s="2"/>
      <c r="GF954" s="2"/>
      <c r="GG954" s="2"/>
      <c r="GH954" s="2"/>
      <c r="GI954" s="2"/>
      <c r="GJ954" s="2"/>
      <c r="GK954" s="2"/>
      <c r="GL954" s="2"/>
      <c r="GM954" s="2"/>
      <c r="GN954" s="2"/>
    </row>
    <row r="955" spans="2:196" s="15" customFormat="1" ht="15" customHeight="1" thickBot="1" x14ac:dyDescent="0.3">
      <c r="B955" s="2"/>
      <c r="C955"/>
      <c r="D955" s="2"/>
      <c r="E955" s="2"/>
      <c r="F955" s="18"/>
      <c r="G955" s="2"/>
      <c r="H955" s="2"/>
      <c r="I955" s="16"/>
      <c r="J955" s="30"/>
      <c r="K955" s="17"/>
      <c r="L955" s="31"/>
      <c r="M955" s="16"/>
      <c r="N955" s="17"/>
      <c r="O955" s="16"/>
      <c r="P955" s="17"/>
      <c r="Q955" s="31"/>
      <c r="R955" s="16"/>
      <c r="S955" s="30"/>
      <c r="T955" s="17"/>
      <c r="U955" s="16"/>
      <c r="V955" s="17"/>
      <c r="W955" s="16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  <c r="FE955" s="2"/>
      <c r="FF955" s="2"/>
      <c r="FG955" s="2"/>
      <c r="FH955" s="2"/>
      <c r="FI955" s="2"/>
      <c r="FJ955" s="2"/>
      <c r="FK955" s="2"/>
      <c r="FL955" s="2"/>
      <c r="FM955" s="2"/>
      <c r="FN955" s="2"/>
      <c r="FO955" s="2"/>
      <c r="FP955" s="2"/>
      <c r="FQ955" s="2"/>
      <c r="FR955" s="2"/>
      <c r="FS955" s="2"/>
      <c r="FT955" s="2"/>
      <c r="FU955" s="2"/>
      <c r="FV955" s="2"/>
      <c r="FW955" s="2"/>
      <c r="FX955" s="2"/>
      <c r="FY955" s="2"/>
      <c r="FZ955" s="2"/>
      <c r="GA955" s="2"/>
      <c r="GB955" s="2"/>
      <c r="GC955" s="2"/>
      <c r="GD955" s="2"/>
      <c r="GE955" s="2"/>
      <c r="GF955" s="2"/>
      <c r="GG955" s="2"/>
      <c r="GH955" s="2"/>
      <c r="GI955" s="2"/>
      <c r="GJ955" s="2"/>
      <c r="GK955" s="2"/>
      <c r="GL955" s="2"/>
      <c r="GM955" s="2"/>
      <c r="GN955" s="2"/>
    </row>
    <row r="956" spans="2:196" s="15" customFormat="1" ht="15" customHeight="1" thickBot="1" x14ac:dyDescent="0.3">
      <c r="B956" s="2"/>
      <c r="C956"/>
      <c r="D956" s="2"/>
      <c r="E956" s="2"/>
      <c r="F956" s="18"/>
      <c r="G956" s="2"/>
      <c r="H956" s="2"/>
      <c r="I956" s="16"/>
      <c r="J956" s="30"/>
      <c r="K956" s="17"/>
      <c r="L956" s="31"/>
      <c r="M956" s="16"/>
      <c r="N956" s="17"/>
      <c r="O956" s="16"/>
      <c r="P956" s="17"/>
      <c r="Q956" s="31"/>
      <c r="R956" s="16"/>
      <c r="S956" s="30"/>
      <c r="T956" s="17"/>
      <c r="U956" s="16"/>
      <c r="V956" s="17"/>
      <c r="W956" s="16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  <c r="FE956" s="2"/>
      <c r="FF956" s="2"/>
      <c r="FG956" s="2"/>
      <c r="FH956" s="2"/>
      <c r="FI956" s="2"/>
      <c r="FJ956" s="2"/>
      <c r="FK956" s="2"/>
      <c r="FL956" s="2"/>
      <c r="FM956" s="2"/>
      <c r="FN956" s="2"/>
      <c r="FO956" s="2"/>
      <c r="FP956" s="2"/>
      <c r="FQ956" s="2"/>
      <c r="FR956" s="2"/>
      <c r="FS956" s="2"/>
      <c r="FT956" s="2"/>
      <c r="FU956" s="2"/>
      <c r="FV956" s="2"/>
      <c r="FW956" s="2"/>
      <c r="FX956" s="2"/>
      <c r="FY956" s="2"/>
      <c r="FZ956" s="2"/>
      <c r="GA956" s="2"/>
      <c r="GB956" s="2"/>
      <c r="GC956" s="2"/>
      <c r="GD956" s="2"/>
      <c r="GE956" s="2"/>
      <c r="GF956" s="2"/>
      <c r="GG956" s="2"/>
      <c r="GH956" s="2"/>
      <c r="GI956" s="2"/>
      <c r="GJ956" s="2"/>
      <c r="GK956" s="2"/>
      <c r="GL956" s="2"/>
      <c r="GM956" s="2"/>
      <c r="GN956" s="2"/>
    </row>
    <row r="957" spans="2:196" s="15" customFormat="1" ht="15" customHeight="1" thickBot="1" x14ac:dyDescent="0.3">
      <c r="B957" s="2"/>
      <c r="C957"/>
      <c r="D957" s="2"/>
      <c r="E957" s="2"/>
      <c r="F957" s="18"/>
      <c r="G957" s="2"/>
      <c r="H957" s="2"/>
      <c r="I957" s="16"/>
      <c r="J957" s="30"/>
      <c r="K957" s="17"/>
      <c r="L957" s="31"/>
      <c r="M957" s="16"/>
      <c r="N957" s="17"/>
      <c r="O957" s="16"/>
      <c r="P957" s="17"/>
      <c r="Q957" s="31"/>
      <c r="R957" s="16"/>
      <c r="S957" s="30"/>
      <c r="T957" s="17"/>
      <c r="U957" s="16"/>
      <c r="V957" s="17"/>
      <c r="W957" s="16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  <c r="FE957" s="2"/>
      <c r="FF957" s="2"/>
      <c r="FG957" s="2"/>
      <c r="FH957" s="2"/>
      <c r="FI957" s="2"/>
      <c r="FJ957" s="2"/>
      <c r="FK957" s="2"/>
      <c r="FL957" s="2"/>
      <c r="FM957" s="2"/>
      <c r="FN957" s="2"/>
      <c r="FO957" s="2"/>
      <c r="FP957" s="2"/>
      <c r="FQ957" s="2"/>
      <c r="FR957" s="2"/>
      <c r="FS957" s="2"/>
      <c r="FT957" s="2"/>
      <c r="FU957" s="2"/>
      <c r="FV957" s="2"/>
      <c r="FW957" s="2"/>
      <c r="FX957" s="2"/>
      <c r="FY957" s="2"/>
      <c r="FZ957" s="2"/>
      <c r="GA957" s="2"/>
      <c r="GB957" s="2"/>
      <c r="GC957" s="2"/>
      <c r="GD957" s="2"/>
      <c r="GE957" s="2"/>
      <c r="GF957" s="2"/>
      <c r="GG957" s="2"/>
      <c r="GH957" s="2"/>
      <c r="GI957" s="2"/>
      <c r="GJ957" s="2"/>
      <c r="GK957" s="2"/>
      <c r="GL957" s="2"/>
      <c r="GM957" s="2"/>
      <c r="GN957" s="2"/>
    </row>
    <row r="958" spans="2:196" s="15" customFormat="1" ht="15" customHeight="1" thickBot="1" x14ac:dyDescent="0.3">
      <c r="B958" s="2"/>
      <c r="C958"/>
      <c r="D958" s="2"/>
      <c r="E958" s="2"/>
      <c r="F958" s="18"/>
      <c r="G958" s="2"/>
      <c r="H958" s="2"/>
      <c r="I958" s="16"/>
      <c r="J958" s="30"/>
      <c r="K958" s="17"/>
      <c r="L958" s="31"/>
      <c r="M958" s="16"/>
      <c r="N958" s="17"/>
      <c r="O958" s="16"/>
      <c r="P958" s="17"/>
      <c r="Q958" s="31"/>
      <c r="R958" s="16"/>
      <c r="S958" s="30"/>
      <c r="T958" s="17"/>
      <c r="U958" s="16"/>
      <c r="V958" s="17"/>
      <c r="W958" s="16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  <c r="FE958" s="2"/>
      <c r="FF958" s="2"/>
      <c r="FG958" s="2"/>
      <c r="FH958" s="2"/>
      <c r="FI958" s="2"/>
      <c r="FJ958" s="2"/>
      <c r="FK958" s="2"/>
      <c r="FL958" s="2"/>
      <c r="FM958" s="2"/>
      <c r="FN958" s="2"/>
      <c r="FO958" s="2"/>
      <c r="FP958" s="2"/>
      <c r="FQ958" s="2"/>
      <c r="FR958" s="2"/>
      <c r="FS958" s="2"/>
      <c r="FT958" s="2"/>
      <c r="FU958" s="2"/>
      <c r="FV958" s="2"/>
      <c r="FW958" s="2"/>
      <c r="FX958" s="2"/>
      <c r="FY958" s="2"/>
      <c r="FZ958" s="2"/>
      <c r="GA958" s="2"/>
      <c r="GB958" s="2"/>
      <c r="GC958" s="2"/>
      <c r="GD958" s="2"/>
      <c r="GE958" s="2"/>
      <c r="GF958" s="2"/>
      <c r="GG958" s="2"/>
      <c r="GH958" s="2"/>
      <c r="GI958" s="2"/>
      <c r="GJ958" s="2"/>
      <c r="GK958" s="2"/>
      <c r="GL958" s="2"/>
      <c r="GM958" s="2"/>
      <c r="GN958" s="2"/>
    </row>
    <row r="959" spans="2:196" s="15" customFormat="1" ht="15" customHeight="1" thickBot="1" x14ac:dyDescent="0.3">
      <c r="B959" s="2"/>
      <c r="C959"/>
      <c r="D959" s="2"/>
      <c r="E959" s="2"/>
      <c r="F959" s="18"/>
      <c r="G959" s="2"/>
      <c r="H959" s="2"/>
      <c r="I959" s="16"/>
      <c r="J959" s="30"/>
      <c r="K959" s="17"/>
      <c r="L959" s="31"/>
      <c r="M959" s="16"/>
      <c r="N959" s="17"/>
      <c r="O959" s="16"/>
      <c r="P959" s="17"/>
      <c r="Q959" s="31"/>
      <c r="R959" s="16"/>
      <c r="S959" s="30"/>
      <c r="T959" s="17"/>
      <c r="U959" s="16"/>
      <c r="V959" s="17"/>
      <c r="W959" s="16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  <c r="FE959" s="2"/>
      <c r="FF959" s="2"/>
      <c r="FG959" s="2"/>
      <c r="FH959" s="2"/>
      <c r="FI959" s="2"/>
      <c r="FJ959" s="2"/>
      <c r="FK959" s="2"/>
      <c r="FL959" s="2"/>
      <c r="FM959" s="2"/>
      <c r="FN959" s="2"/>
      <c r="FO959" s="2"/>
      <c r="FP959" s="2"/>
      <c r="FQ959" s="2"/>
      <c r="FR959" s="2"/>
      <c r="FS959" s="2"/>
      <c r="FT959" s="2"/>
      <c r="FU959" s="2"/>
      <c r="FV959" s="2"/>
      <c r="FW959" s="2"/>
      <c r="FX959" s="2"/>
      <c r="FY959" s="2"/>
      <c r="FZ959" s="2"/>
      <c r="GA959" s="2"/>
      <c r="GB959" s="2"/>
      <c r="GC959" s="2"/>
      <c r="GD959" s="2"/>
      <c r="GE959" s="2"/>
      <c r="GF959" s="2"/>
      <c r="GG959" s="2"/>
      <c r="GH959" s="2"/>
      <c r="GI959" s="2"/>
      <c r="GJ959" s="2"/>
      <c r="GK959" s="2"/>
      <c r="GL959" s="2"/>
      <c r="GM959" s="2"/>
      <c r="GN959" s="2"/>
    </row>
    <row r="960" spans="2:196" s="15" customFormat="1" ht="15" customHeight="1" thickBot="1" x14ac:dyDescent="0.3">
      <c r="B960" s="2"/>
      <c r="C960"/>
      <c r="D960" s="2"/>
      <c r="E960" s="2"/>
      <c r="F960" s="18"/>
      <c r="G960" s="2"/>
      <c r="H960" s="2"/>
      <c r="I960" s="16"/>
      <c r="J960" s="30"/>
      <c r="K960" s="17"/>
      <c r="L960" s="31"/>
      <c r="M960" s="16"/>
      <c r="N960" s="17"/>
      <c r="O960" s="16"/>
      <c r="P960" s="17"/>
      <c r="Q960" s="31"/>
      <c r="R960" s="16"/>
      <c r="S960" s="30"/>
      <c r="T960" s="17"/>
      <c r="U960" s="16"/>
      <c r="V960" s="17"/>
      <c r="W960" s="16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  <c r="FE960" s="2"/>
      <c r="FF960" s="2"/>
      <c r="FG960" s="2"/>
      <c r="FH960" s="2"/>
      <c r="FI960" s="2"/>
      <c r="FJ960" s="2"/>
      <c r="FK960" s="2"/>
      <c r="FL960" s="2"/>
      <c r="FM960" s="2"/>
      <c r="FN960" s="2"/>
      <c r="FO960" s="2"/>
      <c r="FP960" s="2"/>
      <c r="FQ960" s="2"/>
      <c r="FR960" s="2"/>
      <c r="FS960" s="2"/>
      <c r="FT960" s="2"/>
      <c r="FU960" s="2"/>
      <c r="FV960" s="2"/>
      <c r="FW960" s="2"/>
      <c r="FX960" s="2"/>
      <c r="FY960" s="2"/>
      <c r="FZ960" s="2"/>
      <c r="GA960" s="2"/>
      <c r="GB960" s="2"/>
      <c r="GC960" s="2"/>
      <c r="GD960" s="2"/>
      <c r="GE960" s="2"/>
      <c r="GF960" s="2"/>
      <c r="GG960" s="2"/>
      <c r="GH960" s="2"/>
      <c r="GI960" s="2"/>
      <c r="GJ960" s="2"/>
      <c r="GK960" s="2"/>
      <c r="GL960" s="2"/>
      <c r="GM960" s="2"/>
      <c r="GN960" s="2"/>
    </row>
    <row r="961" spans="2:196" s="15" customFormat="1" ht="15" customHeight="1" thickBot="1" x14ac:dyDescent="0.3">
      <c r="B961" s="2"/>
      <c r="C961"/>
      <c r="D961" s="2"/>
      <c r="E961" s="2"/>
      <c r="F961" s="18"/>
      <c r="G961" s="2"/>
      <c r="H961" s="2"/>
      <c r="I961" s="16"/>
      <c r="J961" s="30"/>
      <c r="K961" s="17"/>
      <c r="L961" s="31"/>
      <c r="M961" s="16"/>
      <c r="N961" s="17"/>
      <c r="O961" s="16"/>
      <c r="P961" s="17"/>
      <c r="Q961" s="31"/>
      <c r="R961" s="16"/>
      <c r="S961" s="30"/>
      <c r="T961" s="17"/>
      <c r="U961" s="16"/>
      <c r="V961" s="17"/>
      <c r="W961" s="16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  <c r="FE961" s="2"/>
      <c r="FF961" s="2"/>
      <c r="FG961" s="2"/>
      <c r="FH961" s="2"/>
      <c r="FI961" s="2"/>
      <c r="FJ961" s="2"/>
      <c r="FK961" s="2"/>
      <c r="FL961" s="2"/>
      <c r="FM961" s="2"/>
      <c r="FN961" s="2"/>
      <c r="FO961" s="2"/>
      <c r="FP961" s="2"/>
      <c r="FQ961" s="2"/>
      <c r="FR961" s="2"/>
      <c r="FS961" s="2"/>
      <c r="FT961" s="2"/>
      <c r="FU961" s="2"/>
      <c r="FV961" s="2"/>
      <c r="FW961" s="2"/>
      <c r="FX961" s="2"/>
      <c r="FY961" s="2"/>
      <c r="FZ961" s="2"/>
      <c r="GA961" s="2"/>
      <c r="GB961" s="2"/>
      <c r="GC961" s="2"/>
      <c r="GD961" s="2"/>
      <c r="GE961" s="2"/>
      <c r="GF961" s="2"/>
      <c r="GG961" s="2"/>
      <c r="GH961" s="2"/>
      <c r="GI961" s="2"/>
      <c r="GJ961" s="2"/>
      <c r="GK961" s="2"/>
      <c r="GL961" s="2"/>
      <c r="GM961" s="2"/>
      <c r="GN961" s="2"/>
    </row>
    <row r="962" spans="2:196" s="15" customFormat="1" ht="15" customHeight="1" thickBot="1" x14ac:dyDescent="0.3">
      <c r="B962" s="2"/>
      <c r="C962"/>
      <c r="D962" s="2"/>
      <c r="E962" s="2"/>
      <c r="F962" s="18"/>
      <c r="G962" s="2"/>
      <c r="H962" s="2"/>
      <c r="I962" s="16"/>
      <c r="J962" s="30"/>
      <c r="K962" s="17"/>
      <c r="L962" s="31"/>
      <c r="M962" s="16"/>
      <c r="N962" s="17"/>
      <c r="O962" s="16"/>
      <c r="P962" s="17"/>
      <c r="Q962" s="31"/>
      <c r="R962" s="16"/>
      <c r="S962" s="30"/>
      <c r="T962" s="17"/>
      <c r="U962" s="16"/>
      <c r="V962" s="17"/>
      <c r="W962" s="16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  <c r="FE962" s="2"/>
      <c r="FF962" s="2"/>
      <c r="FG962" s="2"/>
      <c r="FH962" s="2"/>
      <c r="FI962" s="2"/>
      <c r="FJ962" s="2"/>
      <c r="FK962" s="2"/>
      <c r="FL962" s="2"/>
      <c r="FM962" s="2"/>
      <c r="FN962" s="2"/>
      <c r="FO962" s="2"/>
      <c r="FP962" s="2"/>
      <c r="FQ962" s="2"/>
      <c r="FR962" s="2"/>
      <c r="FS962" s="2"/>
      <c r="FT962" s="2"/>
      <c r="FU962" s="2"/>
      <c r="FV962" s="2"/>
      <c r="FW962" s="2"/>
      <c r="FX962" s="2"/>
      <c r="FY962" s="2"/>
      <c r="FZ962" s="2"/>
      <c r="GA962" s="2"/>
      <c r="GB962" s="2"/>
      <c r="GC962" s="2"/>
      <c r="GD962" s="2"/>
      <c r="GE962" s="2"/>
      <c r="GF962" s="2"/>
      <c r="GG962" s="2"/>
      <c r="GH962" s="2"/>
      <c r="GI962" s="2"/>
      <c r="GJ962" s="2"/>
      <c r="GK962" s="2"/>
      <c r="GL962" s="2"/>
      <c r="GM962" s="2"/>
      <c r="GN962" s="2"/>
    </row>
    <row r="963" spans="2:196" s="15" customFormat="1" ht="15" customHeight="1" thickBot="1" x14ac:dyDescent="0.3">
      <c r="B963" s="2"/>
      <c r="C963"/>
      <c r="D963" s="2"/>
      <c r="E963" s="2"/>
      <c r="F963" s="18"/>
      <c r="G963" s="2"/>
      <c r="H963" s="2"/>
      <c r="I963" s="16"/>
      <c r="J963" s="30"/>
      <c r="K963" s="17"/>
      <c r="L963" s="31"/>
      <c r="M963" s="16"/>
      <c r="N963" s="17"/>
      <c r="O963" s="16"/>
      <c r="P963" s="17"/>
      <c r="Q963" s="31"/>
      <c r="R963" s="16"/>
      <c r="S963" s="30"/>
      <c r="T963" s="17"/>
      <c r="U963" s="16"/>
      <c r="V963" s="17"/>
      <c r="W963" s="16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  <c r="FE963" s="2"/>
      <c r="FF963" s="2"/>
      <c r="FG963" s="2"/>
      <c r="FH963" s="2"/>
      <c r="FI963" s="2"/>
      <c r="FJ963" s="2"/>
      <c r="FK963" s="2"/>
      <c r="FL963" s="2"/>
      <c r="FM963" s="2"/>
      <c r="FN963" s="2"/>
      <c r="FO963" s="2"/>
      <c r="FP963" s="2"/>
      <c r="FQ963" s="2"/>
      <c r="FR963" s="2"/>
      <c r="FS963" s="2"/>
      <c r="FT963" s="2"/>
      <c r="FU963" s="2"/>
      <c r="FV963" s="2"/>
      <c r="FW963" s="2"/>
      <c r="FX963" s="2"/>
      <c r="FY963" s="2"/>
      <c r="FZ963" s="2"/>
      <c r="GA963" s="2"/>
      <c r="GB963" s="2"/>
      <c r="GC963" s="2"/>
      <c r="GD963" s="2"/>
      <c r="GE963" s="2"/>
      <c r="GF963" s="2"/>
      <c r="GG963" s="2"/>
      <c r="GH963" s="2"/>
      <c r="GI963" s="2"/>
      <c r="GJ963" s="2"/>
      <c r="GK963" s="2"/>
      <c r="GL963" s="2"/>
      <c r="GM963" s="2"/>
      <c r="GN963" s="2"/>
    </row>
    <row r="964" spans="2:196" s="15" customFormat="1" ht="15" customHeight="1" thickBot="1" x14ac:dyDescent="0.3">
      <c r="B964" s="2"/>
      <c r="C964"/>
      <c r="D964" s="2"/>
      <c r="E964" s="2"/>
      <c r="F964" s="18"/>
      <c r="G964" s="2"/>
      <c r="H964" s="2"/>
      <c r="I964" s="16"/>
      <c r="J964" s="30"/>
      <c r="K964" s="17"/>
      <c r="L964" s="31"/>
      <c r="M964" s="16"/>
      <c r="N964" s="17"/>
      <c r="O964" s="16"/>
      <c r="P964" s="17"/>
      <c r="Q964" s="31"/>
      <c r="R964" s="16"/>
      <c r="S964" s="30"/>
      <c r="T964" s="17"/>
      <c r="U964" s="16"/>
      <c r="V964" s="17"/>
      <c r="W964" s="16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  <c r="FE964" s="2"/>
      <c r="FF964" s="2"/>
      <c r="FG964" s="2"/>
      <c r="FH964" s="2"/>
      <c r="FI964" s="2"/>
      <c r="FJ964" s="2"/>
      <c r="FK964" s="2"/>
      <c r="FL964" s="2"/>
      <c r="FM964" s="2"/>
      <c r="FN964" s="2"/>
      <c r="FO964" s="2"/>
      <c r="FP964" s="2"/>
      <c r="FQ964" s="2"/>
      <c r="FR964" s="2"/>
      <c r="FS964" s="2"/>
      <c r="FT964" s="2"/>
      <c r="FU964" s="2"/>
      <c r="FV964" s="2"/>
      <c r="FW964" s="2"/>
      <c r="FX964" s="2"/>
      <c r="FY964" s="2"/>
      <c r="FZ964" s="2"/>
      <c r="GA964" s="2"/>
      <c r="GB964" s="2"/>
      <c r="GC964" s="2"/>
      <c r="GD964" s="2"/>
      <c r="GE964" s="2"/>
      <c r="GF964" s="2"/>
      <c r="GG964" s="2"/>
      <c r="GH964" s="2"/>
      <c r="GI964" s="2"/>
      <c r="GJ964" s="2"/>
      <c r="GK964" s="2"/>
      <c r="GL964" s="2"/>
      <c r="GM964" s="2"/>
      <c r="GN964" s="2"/>
    </row>
    <row r="965" spans="2:196" s="15" customFormat="1" ht="15" customHeight="1" thickBot="1" x14ac:dyDescent="0.3">
      <c r="B965" s="2"/>
      <c r="C965"/>
      <c r="D965" s="2"/>
      <c r="E965" s="2"/>
      <c r="F965" s="18"/>
      <c r="G965" s="2"/>
      <c r="H965" s="2"/>
      <c r="I965" s="16"/>
      <c r="J965" s="30"/>
      <c r="K965" s="17"/>
      <c r="L965" s="31"/>
      <c r="M965" s="16"/>
      <c r="N965" s="17"/>
      <c r="O965" s="16"/>
      <c r="P965" s="17"/>
      <c r="Q965" s="31"/>
      <c r="R965" s="16"/>
      <c r="S965" s="30"/>
      <c r="T965" s="17"/>
      <c r="U965" s="16"/>
      <c r="V965" s="17"/>
      <c r="W965" s="16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  <c r="FE965" s="2"/>
      <c r="FF965" s="2"/>
      <c r="FG965" s="2"/>
      <c r="FH965" s="2"/>
      <c r="FI965" s="2"/>
      <c r="FJ965" s="2"/>
      <c r="FK965" s="2"/>
      <c r="FL965" s="2"/>
      <c r="FM965" s="2"/>
      <c r="FN965" s="2"/>
      <c r="FO965" s="2"/>
      <c r="FP965" s="2"/>
      <c r="FQ965" s="2"/>
      <c r="FR965" s="2"/>
      <c r="FS965" s="2"/>
      <c r="FT965" s="2"/>
      <c r="FU965" s="2"/>
      <c r="FV965" s="2"/>
      <c r="FW965" s="2"/>
      <c r="FX965" s="2"/>
      <c r="FY965" s="2"/>
      <c r="FZ965" s="2"/>
      <c r="GA965" s="2"/>
      <c r="GB965" s="2"/>
      <c r="GC965" s="2"/>
      <c r="GD965" s="2"/>
      <c r="GE965" s="2"/>
      <c r="GF965" s="2"/>
      <c r="GG965" s="2"/>
      <c r="GH965" s="2"/>
      <c r="GI965" s="2"/>
      <c r="GJ965" s="2"/>
      <c r="GK965" s="2"/>
      <c r="GL965" s="2"/>
      <c r="GM965" s="2"/>
      <c r="GN965" s="2"/>
    </row>
    <row r="966" spans="2:196" s="15" customFormat="1" ht="15" customHeight="1" thickBot="1" x14ac:dyDescent="0.3">
      <c r="B966" s="2"/>
      <c r="C966"/>
      <c r="D966" s="2"/>
      <c r="E966" s="2"/>
      <c r="F966" s="18"/>
      <c r="G966" s="2"/>
      <c r="H966" s="2"/>
      <c r="I966" s="16"/>
      <c r="J966" s="30"/>
      <c r="K966" s="17"/>
      <c r="L966" s="31"/>
      <c r="M966" s="16"/>
      <c r="N966" s="17"/>
      <c r="O966" s="16"/>
      <c r="P966" s="17"/>
      <c r="Q966" s="31"/>
      <c r="R966" s="16"/>
      <c r="S966" s="30"/>
      <c r="T966" s="17"/>
      <c r="U966" s="16"/>
      <c r="V966" s="17"/>
      <c r="W966" s="16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  <c r="FE966" s="2"/>
      <c r="FF966" s="2"/>
      <c r="FG966" s="2"/>
      <c r="FH966" s="2"/>
      <c r="FI966" s="2"/>
      <c r="FJ966" s="2"/>
      <c r="FK966" s="2"/>
      <c r="FL966" s="2"/>
      <c r="FM966" s="2"/>
      <c r="FN966" s="2"/>
      <c r="FO966" s="2"/>
      <c r="FP966" s="2"/>
      <c r="FQ966" s="2"/>
      <c r="FR966" s="2"/>
      <c r="FS966" s="2"/>
      <c r="FT966" s="2"/>
      <c r="FU966" s="2"/>
      <c r="FV966" s="2"/>
      <c r="FW966" s="2"/>
      <c r="FX966" s="2"/>
      <c r="FY966" s="2"/>
      <c r="FZ966" s="2"/>
      <c r="GA966" s="2"/>
      <c r="GB966" s="2"/>
      <c r="GC966" s="2"/>
      <c r="GD966" s="2"/>
      <c r="GE966" s="2"/>
      <c r="GF966" s="2"/>
      <c r="GG966" s="2"/>
      <c r="GH966" s="2"/>
      <c r="GI966" s="2"/>
      <c r="GJ966" s="2"/>
      <c r="GK966" s="2"/>
      <c r="GL966" s="2"/>
      <c r="GM966" s="2"/>
      <c r="GN966" s="2"/>
    </row>
    <row r="967" spans="2:196" s="15" customFormat="1" ht="15" customHeight="1" thickBot="1" x14ac:dyDescent="0.3">
      <c r="B967" s="2"/>
      <c r="C967"/>
      <c r="D967" s="2"/>
      <c r="E967" s="2"/>
      <c r="F967" s="18"/>
      <c r="G967" s="2"/>
      <c r="H967" s="2"/>
      <c r="I967" s="16"/>
      <c r="J967" s="30"/>
      <c r="K967" s="17"/>
      <c r="L967" s="31"/>
      <c r="M967" s="16"/>
      <c r="N967" s="17"/>
      <c r="O967" s="16"/>
      <c r="P967" s="17"/>
      <c r="Q967" s="31"/>
      <c r="R967" s="16"/>
      <c r="S967" s="30"/>
      <c r="T967" s="17"/>
      <c r="U967" s="16"/>
      <c r="V967" s="17"/>
      <c r="W967" s="16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  <c r="FE967" s="2"/>
      <c r="FF967" s="2"/>
      <c r="FG967" s="2"/>
      <c r="FH967" s="2"/>
      <c r="FI967" s="2"/>
      <c r="FJ967" s="2"/>
      <c r="FK967" s="2"/>
      <c r="FL967" s="2"/>
      <c r="FM967" s="2"/>
      <c r="FN967" s="2"/>
      <c r="FO967" s="2"/>
      <c r="FP967" s="2"/>
      <c r="FQ967" s="2"/>
      <c r="FR967" s="2"/>
      <c r="FS967" s="2"/>
      <c r="FT967" s="2"/>
      <c r="FU967" s="2"/>
      <c r="FV967" s="2"/>
      <c r="FW967" s="2"/>
      <c r="FX967" s="2"/>
      <c r="FY967" s="2"/>
      <c r="FZ967" s="2"/>
      <c r="GA967" s="2"/>
      <c r="GB967" s="2"/>
      <c r="GC967" s="2"/>
      <c r="GD967" s="2"/>
      <c r="GE967" s="2"/>
      <c r="GF967" s="2"/>
      <c r="GG967" s="2"/>
      <c r="GH967" s="2"/>
      <c r="GI967" s="2"/>
      <c r="GJ967" s="2"/>
      <c r="GK967" s="2"/>
      <c r="GL967" s="2"/>
      <c r="GM967" s="2"/>
      <c r="GN967" s="2"/>
    </row>
    <row r="968" spans="2:196" s="15" customFormat="1" ht="15" customHeight="1" thickBot="1" x14ac:dyDescent="0.3">
      <c r="B968" s="2"/>
      <c r="C968"/>
      <c r="D968" s="2"/>
      <c r="E968" s="2"/>
      <c r="F968" s="18"/>
      <c r="G968" s="2"/>
      <c r="H968" s="2"/>
      <c r="I968" s="16"/>
      <c r="J968" s="30"/>
      <c r="K968" s="17"/>
      <c r="L968" s="31"/>
      <c r="M968" s="16"/>
      <c r="N968" s="17"/>
      <c r="O968" s="16"/>
      <c r="P968" s="17"/>
      <c r="Q968" s="31"/>
      <c r="R968" s="16"/>
      <c r="S968" s="30"/>
      <c r="T968" s="17"/>
      <c r="U968" s="16"/>
      <c r="V968" s="17"/>
      <c r="W968" s="16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  <c r="FE968" s="2"/>
      <c r="FF968" s="2"/>
      <c r="FG968" s="2"/>
      <c r="FH968" s="2"/>
      <c r="FI968" s="2"/>
      <c r="FJ968" s="2"/>
      <c r="FK968" s="2"/>
      <c r="FL968" s="2"/>
      <c r="FM968" s="2"/>
      <c r="FN968" s="2"/>
      <c r="FO968" s="2"/>
      <c r="FP968" s="2"/>
      <c r="FQ968" s="2"/>
      <c r="FR968" s="2"/>
      <c r="FS968" s="2"/>
      <c r="FT968" s="2"/>
      <c r="FU968" s="2"/>
      <c r="FV968" s="2"/>
      <c r="FW968" s="2"/>
      <c r="FX968" s="2"/>
      <c r="FY968" s="2"/>
      <c r="FZ968" s="2"/>
      <c r="GA968" s="2"/>
      <c r="GB968" s="2"/>
      <c r="GC968" s="2"/>
      <c r="GD968" s="2"/>
      <c r="GE968" s="2"/>
      <c r="GF968" s="2"/>
      <c r="GG968" s="2"/>
      <c r="GH968" s="2"/>
      <c r="GI968" s="2"/>
      <c r="GJ968" s="2"/>
      <c r="GK968" s="2"/>
      <c r="GL968" s="2"/>
      <c r="GM968" s="2"/>
      <c r="GN968" s="2"/>
    </row>
    <row r="969" spans="2:196" s="15" customFormat="1" ht="15" customHeight="1" thickBot="1" x14ac:dyDescent="0.3">
      <c r="B969" s="2"/>
      <c r="C969"/>
      <c r="D969" s="2"/>
      <c r="E969" s="2"/>
      <c r="F969" s="18"/>
      <c r="G969" s="2"/>
      <c r="H969" s="2"/>
      <c r="I969" s="16"/>
      <c r="J969" s="30"/>
      <c r="K969" s="17"/>
      <c r="L969" s="31"/>
      <c r="M969" s="16"/>
      <c r="N969" s="17"/>
      <c r="O969" s="16"/>
      <c r="P969" s="17"/>
      <c r="Q969" s="31"/>
      <c r="R969" s="16"/>
      <c r="S969" s="30"/>
      <c r="T969" s="17"/>
      <c r="U969" s="16"/>
      <c r="V969" s="17"/>
      <c r="W969" s="16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  <c r="FE969" s="2"/>
      <c r="FF969" s="2"/>
      <c r="FG969" s="2"/>
      <c r="FH969" s="2"/>
      <c r="FI969" s="2"/>
      <c r="FJ969" s="2"/>
      <c r="FK969" s="2"/>
      <c r="FL969" s="2"/>
      <c r="FM969" s="2"/>
      <c r="FN969" s="2"/>
      <c r="FO969" s="2"/>
      <c r="FP969" s="2"/>
      <c r="FQ969" s="2"/>
      <c r="FR969" s="2"/>
      <c r="FS969" s="2"/>
      <c r="FT969" s="2"/>
      <c r="FU969" s="2"/>
      <c r="FV969" s="2"/>
      <c r="FW969" s="2"/>
      <c r="FX969" s="2"/>
      <c r="FY969" s="2"/>
      <c r="FZ969" s="2"/>
      <c r="GA969" s="2"/>
      <c r="GB969" s="2"/>
      <c r="GC969" s="2"/>
      <c r="GD969" s="2"/>
      <c r="GE969" s="2"/>
      <c r="GF969" s="2"/>
      <c r="GG969" s="2"/>
      <c r="GH969" s="2"/>
      <c r="GI969" s="2"/>
      <c r="GJ969" s="2"/>
      <c r="GK969" s="2"/>
      <c r="GL969" s="2"/>
      <c r="GM969" s="2"/>
      <c r="GN969" s="2"/>
    </row>
    <row r="970" spans="2:196" s="15" customFormat="1" ht="15" customHeight="1" thickBot="1" x14ac:dyDescent="0.3">
      <c r="B970" s="2"/>
      <c r="C970"/>
      <c r="D970" s="2"/>
      <c r="E970" s="2"/>
      <c r="F970" s="18"/>
      <c r="G970" s="2"/>
      <c r="H970" s="2"/>
      <c r="I970" s="16"/>
      <c r="J970" s="30"/>
      <c r="K970" s="17"/>
      <c r="L970" s="31"/>
      <c r="M970" s="16"/>
      <c r="N970" s="17"/>
      <c r="O970" s="16"/>
      <c r="P970" s="17"/>
      <c r="Q970" s="31"/>
      <c r="R970" s="16"/>
      <c r="S970" s="30"/>
      <c r="T970" s="17"/>
      <c r="U970" s="16"/>
      <c r="V970" s="17"/>
      <c r="W970" s="16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  <c r="FE970" s="2"/>
      <c r="FF970" s="2"/>
      <c r="FG970" s="2"/>
      <c r="FH970" s="2"/>
      <c r="FI970" s="2"/>
      <c r="FJ970" s="2"/>
      <c r="FK970" s="2"/>
      <c r="FL970" s="2"/>
      <c r="FM970" s="2"/>
      <c r="FN970" s="2"/>
      <c r="FO970" s="2"/>
      <c r="FP970" s="2"/>
      <c r="FQ970" s="2"/>
      <c r="FR970" s="2"/>
      <c r="FS970" s="2"/>
      <c r="FT970" s="2"/>
      <c r="FU970" s="2"/>
      <c r="FV970" s="2"/>
      <c r="FW970" s="2"/>
      <c r="FX970" s="2"/>
      <c r="FY970" s="2"/>
      <c r="FZ970" s="2"/>
      <c r="GA970" s="2"/>
      <c r="GB970" s="2"/>
      <c r="GC970" s="2"/>
      <c r="GD970" s="2"/>
      <c r="GE970" s="2"/>
      <c r="GF970" s="2"/>
      <c r="GG970" s="2"/>
      <c r="GH970" s="2"/>
      <c r="GI970" s="2"/>
      <c r="GJ970" s="2"/>
      <c r="GK970" s="2"/>
      <c r="GL970" s="2"/>
      <c r="GM970" s="2"/>
      <c r="GN970" s="2"/>
    </row>
    <row r="971" spans="2:196" s="15" customFormat="1" ht="15" customHeight="1" thickBot="1" x14ac:dyDescent="0.3">
      <c r="B971" s="2"/>
      <c r="C971"/>
      <c r="D971" s="2"/>
      <c r="E971" s="2"/>
      <c r="F971" s="18"/>
      <c r="G971" s="2"/>
      <c r="H971" s="2"/>
      <c r="I971" s="16"/>
      <c r="J971" s="30"/>
      <c r="K971" s="17"/>
      <c r="L971" s="31"/>
      <c r="M971" s="16"/>
      <c r="N971" s="17"/>
      <c r="O971" s="16"/>
      <c r="P971" s="17"/>
      <c r="Q971" s="31"/>
      <c r="R971" s="16"/>
      <c r="S971" s="30"/>
      <c r="T971" s="17"/>
      <c r="U971" s="16"/>
      <c r="V971" s="17"/>
      <c r="W971" s="16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  <c r="FE971" s="2"/>
      <c r="FF971" s="2"/>
      <c r="FG971" s="2"/>
      <c r="FH971" s="2"/>
      <c r="FI971" s="2"/>
      <c r="FJ971" s="2"/>
      <c r="FK971" s="2"/>
      <c r="FL971" s="2"/>
      <c r="FM971" s="2"/>
      <c r="FN971" s="2"/>
      <c r="FO971" s="2"/>
      <c r="FP971" s="2"/>
      <c r="FQ971" s="2"/>
      <c r="FR971" s="2"/>
      <c r="FS971" s="2"/>
      <c r="FT971" s="2"/>
      <c r="FU971" s="2"/>
      <c r="FV971" s="2"/>
      <c r="FW971" s="2"/>
      <c r="FX971" s="2"/>
      <c r="FY971" s="2"/>
      <c r="FZ971" s="2"/>
      <c r="GA971" s="2"/>
      <c r="GB971" s="2"/>
      <c r="GC971" s="2"/>
      <c r="GD971" s="2"/>
      <c r="GE971" s="2"/>
      <c r="GF971" s="2"/>
      <c r="GG971" s="2"/>
      <c r="GH971" s="2"/>
      <c r="GI971" s="2"/>
      <c r="GJ971" s="2"/>
      <c r="GK971" s="2"/>
      <c r="GL971" s="2"/>
      <c r="GM971" s="2"/>
      <c r="GN971" s="2"/>
    </row>
    <row r="972" spans="2:196" s="15" customFormat="1" ht="15" customHeight="1" thickBot="1" x14ac:dyDescent="0.3">
      <c r="B972" s="2"/>
      <c r="C972"/>
      <c r="D972" s="2"/>
      <c r="E972" s="2"/>
      <c r="F972" s="18"/>
      <c r="G972" s="2"/>
      <c r="H972" s="2"/>
      <c r="I972" s="16"/>
      <c r="J972" s="30"/>
      <c r="K972" s="17"/>
      <c r="L972" s="31"/>
      <c r="M972" s="16"/>
      <c r="N972" s="17"/>
      <c r="O972" s="16"/>
      <c r="P972" s="17"/>
      <c r="Q972" s="31"/>
      <c r="R972" s="16"/>
      <c r="S972" s="30"/>
      <c r="T972" s="17"/>
      <c r="U972" s="16"/>
      <c r="V972" s="17"/>
      <c r="W972" s="16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  <c r="FE972" s="2"/>
      <c r="FF972" s="2"/>
      <c r="FG972" s="2"/>
      <c r="FH972" s="2"/>
      <c r="FI972" s="2"/>
      <c r="FJ972" s="2"/>
      <c r="FK972" s="2"/>
      <c r="FL972" s="2"/>
      <c r="FM972" s="2"/>
      <c r="FN972" s="2"/>
      <c r="FO972" s="2"/>
      <c r="FP972" s="2"/>
      <c r="FQ972" s="2"/>
      <c r="FR972" s="2"/>
      <c r="FS972" s="2"/>
      <c r="FT972" s="2"/>
      <c r="FU972" s="2"/>
      <c r="FV972" s="2"/>
      <c r="FW972" s="2"/>
      <c r="FX972" s="2"/>
      <c r="FY972" s="2"/>
      <c r="FZ972" s="2"/>
      <c r="GA972" s="2"/>
      <c r="GB972" s="2"/>
      <c r="GC972" s="2"/>
      <c r="GD972" s="2"/>
      <c r="GE972" s="2"/>
      <c r="GF972" s="2"/>
      <c r="GG972" s="2"/>
      <c r="GH972" s="2"/>
      <c r="GI972" s="2"/>
      <c r="GJ972" s="2"/>
      <c r="GK972" s="2"/>
      <c r="GL972" s="2"/>
      <c r="GM972" s="2"/>
      <c r="GN972" s="2"/>
    </row>
    <row r="973" spans="2:196" s="15" customFormat="1" ht="15" customHeight="1" thickBot="1" x14ac:dyDescent="0.3">
      <c r="B973" s="2"/>
      <c r="C973"/>
      <c r="D973" s="2"/>
      <c r="E973" s="2"/>
      <c r="F973" s="18"/>
      <c r="G973" s="2"/>
      <c r="H973" s="2"/>
      <c r="I973" s="16"/>
      <c r="J973" s="30"/>
      <c r="K973" s="17"/>
      <c r="L973" s="31"/>
      <c r="M973" s="16"/>
      <c r="N973" s="17"/>
      <c r="O973" s="16"/>
      <c r="P973" s="17"/>
      <c r="Q973" s="31"/>
      <c r="R973" s="16"/>
      <c r="S973" s="30"/>
      <c r="T973" s="17"/>
      <c r="U973" s="16"/>
      <c r="V973" s="17"/>
      <c r="W973" s="16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  <c r="FE973" s="2"/>
      <c r="FF973" s="2"/>
      <c r="FG973" s="2"/>
      <c r="FH973" s="2"/>
      <c r="FI973" s="2"/>
      <c r="FJ973" s="2"/>
      <c r="FK973" s="2"/>
      <c r="FL973" s="2"/>
      <c r="FM973" s="2"/>
      <c r="FN973" s="2"/>
      <c r="FO973" s="2"/>
      <c r="FP973" s="2"/>
      <c r="FQ973" s="2"/>
      <c r="FR973" s="2"/>
      <c r="FS973" s="2"/>
      <c r="FT973" s="2"/>
      <c r="FU973" s="2"/>
      <c r="FV973" s="2"/>
      <c r="FW973" s="2"/>
      <c r="FX973" s="2"/>
      <c r="FY973" s="2"/>
      <c r="FZ973" s="2"/>
      <c r="GA973" s="2"/>
      <c r="GB973" s="2"/>
      <c r="GC973" s="2"/>
      <c r="GD973" s="2"/>
      <c r="GE973" s="2"/>
      <c r="GF973" s="2"/>
      <c r="GG973" s="2"/>
      <c r="GH973" s="2"/>
      <c r="GI973" s="2"/>
      <c r="GJ973" s="2"/>
      <c r="GK973" s="2"/>
      <c r="GL973" s="2"/>
      <c r="GM973" s="2"/>
      <c r="GN973" s="2"/>
    </row>
    <row r="974" spans="2:196" s="15" customFormat="1" ht="15" customHeight="1" thickBot="1" x14ac:dyDescent="0.3">
      <c r="B974" s="2"/>
      <c r="C974"/>
      <c r="D974" s="2"/>
      <c r="E974" s="2"/>
      <c r="F974" s="18"/>
      <c r="G974" s="2"/>
      <c r="H974" s="2"/>
      <c r="I974" s="16"/>
      <c r="J974" s="30"/>
      <c r="K974" s="17"/>
      <c r="L974" s="31"/>
      <c r="M974" s="16"/>
      <c r="N974" s="17"/>
      <c r="O974" s="16"/>
      <c r="P974" s="17"/>
      <c r="Q974" s="31"/>
      <c r="R974" s="16"/>
      <c r="S974" s="30"/>
      <c r="T974" s="17"/>
      <c r="U974" s="16"/>
      <c r="V974" s="17"/>
      <c r="W974" s="16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  <c r="FE974" s="2"/>
      <c r="FF974" s="2"/>
      <c r="FG974" s="2"/>
      <c r="FH974" s="2"/>
      <c r="FI974" s="2"/>
      <c r="FJ974" s="2"/>
      <c r="FK974" s="2"/>
      <c r="FL974" s="2"/>
      <c r="FM974" s="2"/>
      <c r="FN974" s="2"/>
      <c r="FO974" s="2"/>
      <c r="FP974" s="2"/>
      <c r="FQ974" s="2"/>
      <c r="FR974" s="2"/>
      <c r="FS974" s="2"/>
      <c r="FT974" s="2"/>
      <c r="FU974" s="2"/>
      <c r="FV974" s="2"/>
      <c r="FW974" s="2"/>
      <c r="FX974" s="2"/>
      <c r="FY974" s="2"/>
      <c r="FZ974" s="2"/>
      <c r="GA974" s="2"/>
      <c r="GB974" s="2"/>
      <c r="GC974" s="2"/>
      <c r="GD974" s="2"/>
      <c r="GE974" s="2"/>
      <c r="GF974" s="2"/>
      <c r="GG974" s="2"/>
      <c r="GH974" s="2"/>
      <c r="GI974" s="2"/>
      <c r="GJ974" s="2"/>
      <c r="GK974" s="2"/>
      <c r="GL974" s="2"/>
      <c r="GM974" s="2"/>
      <c r="GN974" s="2"/>
    </row>
    <row r="975" spans="2:196" s="15" customFormat="1" ht="15" customHeight="1" thickBot="1" x14ac:dyDescent="0.3">
      <c r="B975" s="2"/>
      <c r="C975"/>
      <c r="D975" s="2"/>
      <c r="E975" s="2"/>
      <c r="F975" s="18"/>
      <c r="G975" s="2"/>
      <c r="H975" s="2"/>
      <c r="I975" s="16"/>
      <c r="J975" s="30"/>
      <c r="K975" s="17"/>
      <c r="L975" s="31"/>
      <c r="M975" s="16"/>
      <c r="N975" s="17"/>
      <c r="O975" s="16"/>
      <c r="P975" s="17"/>
      <c r="Q975" s="31"/>
      <c r="R975" s="16"/>
      <c r="S975" s="30"/>
      <c r="T975" s="17"/>
      <c r="U975" s="16"/>
      <c r="V975" s="17"/>
      <c r="W975" s="16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  <c r="FE975" s="2"/>
      <c r="FF975" s="2"/>
      <c r="FG975" s="2"/>
      <c r="FH975" s="2"/>
      <c r="FI975" s="2"/>
      <c r="FJ975" s="2"/>
      <c r="FK975" s="2"/>
      <c r="FL975" s="2"/>
      <c r="FM975" s="2"/>
      <c r="FN975" s="2"/>
      <c r="FO975" s="2"/>
      <c r="FP975" s="2"/>
      <c r="FQ975" s="2"/>
      <c r="FR975" s="2"/>
      <c r="FS975" s="2"/>
      <c r="FT975" s="2"/>
      <c r="FU975" s="2"/>
      <c r="FV975" s="2"/>
      <c r="FW975" s="2"/>
      <c r="FX975" s="2"/>
      <c r="FY975" s="2"/>
      <c r="FZ975" s="2"/>
      <c r="GA975" s="2"/>
      <c r="GB975" s="2"/>
      <c r="GC975" s="2"/>
      <c r="GD975" s="2"/>
      <c r="GE975" s="2"/>
      <c r="GF975" s="2"/>
      <c r="GG975" s="2"/>
      <c r="GH975" s="2"/>
      <c r="GI975" s="2"/>
      <c r="GJ975" s="2"/>
      <c r="GK975" s="2"/>
      <c r="GL975" s="2"/>
      <c r="GM975" s="2"/>
      <c r="GN975" s="2"/>
    </row>
    <row r="976" spans="2:196" s="15" customFormat="1" ht="15" customHeight="1" thickBot="1" x14ac:dyDescent="0.3">
      <c r="B976" s="2"/>
      <c r="C976"/>
      <c r="D976" s="2"/>
      <c r="E976" s="2"/>
      <c r="F976" s="18"/>
      <c r="G976" s="2"/>
      <c r="H976" s="2"/>
      <c r="I976" s="16"/>
      <c r="J976" s="30"/>
      <c r="K976" s="17"/>
      <c r="L976" s="31"/>
      <c r="M976" s="16"/>
      <c r="N976" s="17"/>
      <c r="O976" s="16"/>
      <c r="P976" s="17"/>
      <c r="Q976" s="31"/>
      <c r="R976" s="16"/>
      <c r="S976" s="30"/>
      <c r="T976" s="17"/>
      <c r="U976" s="16"/>
      <c r="V976" s="17"/>
      <c r="W976" s="16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  <c r="FE976" s="2"/>
      <c r="FF976" s="2"/>
      <c r="FG976" s="2"/>
      <c r="FH976" s="2"/>
      <c r="FI976" s="2"/>
      <c r="FJ976" s="2"/>
      <c r="FK976" s="2"/>
      <c r="FL976" s="2"/>
      <c r="FM976" s="2"/>
      <c r="FN976" s="2"/>
      <c r="FO976" s="2"/>
      <c r="FP976" s="2"/>
      <c r="FQ976" s="2"/>
      <c r="FR976" s="2"/>
      <c r="FS976" s="2"/>
      <c r="FT976" s="2"/>
      <c r="FU976" s="2"/>
      <c r="FV976" s="2"/>
      <c r="FW976" s="2"/>
      <c r="FX976" s="2"/>
      <c r="FY976" s="2"/>
      <c r="FZ976" s="2"/>
      <c r="GA976" s="2"/>
      <c r="GB976" s="2"/>
      <c r="GC976" s="2"/>
      <c r="GD976" s="2"/>
      <c r="GE976" s="2"/>
      <c r="GF976" s="2"/>
      <c r="GG976" s="2"/>
      <c r="GH976" s="2"/>
      <c r="GI976" s="2"/>
      <c r="GJ976" s="2"/>
      <c r="GK976" s="2"/>
      <c r="GL976" s="2"/>
      <c r="GM976" s="2"/>
      <c r="GN976" s="2"/>
    </row>
    <row r="977" spans="2:196" s="15" customFormat="1" ht="15" customHeight="1" thickBot="1" x14ac:dyDescent="0.3">
      <c r="B977" s="2"/>
      <c r="C977"/>
      <c r="D977" s="2"/>
      <c r="E977" s="2"/>
      <c r="F977" s="18"/>
      <c r="G977" s="2"/>
      <c r="H977" s="2"/>
      <c r="I977" s="16"/>
      <c r="J977" s="30"/>
      <c r="K977" s="17"/>
      <c r="L977" s="31"/>
      <c r="M977" s="16"/>
      <c r="N977" s="17"/>
      <c r="O977" s="16"/>
      <c r="P977" s="17"/>
      <c r="Q977" s="31"/>
      <c r="R977" s="16"/>
      <c r="S977" s="30"/>
      <c r="T977" s="17"/>
      <c r="U977" s="16"/>
      <c r="V977" s="17"/>
      <c r="W977" s="16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  <c r="FE977" s="2"/>
      <c r="FF977" s="2"/>
      <c r="FG977" s="2"/>
      <c r="FH977" s="2"/>
      <c r="FI977" s="2"/>
      <c r="FJ977" s="2"/>
      <c r="FK977" s="2"/>
      <c r="FL977" s="2"/>
      <c r="FM977" s="2"/>
      <c r="FN977" s="2"/>
      <c r="FO977" s="2"/>
      <c r="FP977" s="2"/>
      <c r="FQ977" s="2"/>
      <c r="FR977" s="2"/>
      <c r="FS977" s="2"/>
      <c r="FT977" s="2"/>
      <c r="FU977" s="2"/>
      <c r="FV977" s="2"/>
      <c r="FW977" s="2"/>
      <c r="FX977" s="2"/>
      <c r="FY977" s="2"/>
      <c r="FZ977" s="2"/>
      <c r="GA977" s="2"/>
      <c r="GB977" s="2"/>
      <c r="GC977" s="2"/>
      <c r="GD977" s="2"/>
      <c r="GE977" s="2"/>
      <c r="GF977" s="2"/>
      <c r="GG977" s="2"/>
      <c r="GH977" s="2"/>
      <c r="GI977" s="2"/>
      <c r="GJ977" s="2"/>
      <c r="GK977" s="2"/>
      <c r="GL977" s="2"/>
      <c r="GM977" s="2"/>
      <c r="GN977" s="2"/>
    </row>
    <row r="978" spans="2:196" s="15" customFormat="1" ht="15" customHeight="1" thickBot="1" x14ac:dyDescent="0.3">
      <c r="B978" s="2"/>
      <c r="C978"/>
      <c r="D978" s="2"/>
      <c r="E978" s="2"/>
      <c r="F978" s="18"/>
      <c r="G978" s="2"/>
      <c r="H978" s="2"/>
      <c r="I978" s="16"/>
      <c r="J978" s="30"/>
      <c r="K978" s="17"/>
      <c r="L978" s="31"/>
      <c r="M978" s="16"/>
      <c r="N978" s="17"/>
      <c r="O978" s="16"/>
      <c r="P978" s="17"/>
      <c r="Q978" s="31"/>
      <c r="R978" s="16"/>
      <c r="S978" s="30"/>
      <c r="T978" s="17"/>
      <c r="U978" s="16"/>
      <c r="V978" s="17"/>
      <c r="W978" s="16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  <c r="FE978" s="2"/>
      <c r="FF978" s="2"/>
      <c r="FG978" s="2"/>
      <c r="FH978" s="2"/>
      <c r="FI978" s="2"/>
      <c r="FJ978" s="2"/>
      <c r="FK978" s="2"/>
      <c r="FL978" s="2"/>
      <c r="FM978" s="2"/>
      <c r="FN978" s="2"/>
      <c r="FO978" s="2"/>
      <c r="FP978" s="2"/>
      <c r="FQ978" s="2"/>
      <c r="FR978" s="2"/>
      <c r="FS978" s="2"/>
      <c r="FT978" s="2"/>
      <c r="FU978" s="2"/>
      <c r="FV978" s="2"/>
      <c r="FW978" s="2"/>
      <c r="FX978" s="2"/>
      <c r="FY978" s="2"/>
      <c r="FZ978" s="2"/>
      <c r="GA978" s="2"/>
      <c r="GB978" s="2"/>
      <c r="GC978" s="2"/>
      <c r="GD978" s="2"/>
      <c r="GE978" s="2"/>
      <c r="GF978" s="2"/>
      <c r="GG978" s="2"/>
      <c r="GH978" s="2"/>
      <c r="GI978" s="2"/>
      <c r="GJ978" s="2"/>
      <c r="GK978" s="2"/>
      <c r="GL978" s="2"/>
      <c r="GM978" s="2"/>
      <c r="GN978" s="2"/>
    </row>
    <row r="979" spans="2:196" s="15" customFormat="1" ht="15" customHeight="1" thickBot="1" x14ac:dyDescent="0.3">
      <c r="B979" s="2"/>
      <c r="C979"/>
      <c r="D979" s="2"/>
      <c r="E979" s="2"/>
      <c r="F979" s="18"/>
      <c r="G979" s="2"/>
      <c r="H979" s="2"/>
      <c r="I979" s="16"/>
      <c r="J979" s="30"/>
      <c r="K979" s="17"/>
      <c r="L979" s="31"/>
      <c r="M979" s="16"/>
      <c r="N979" s="17"/>
      <c r="O979" s="16"/>
      <c r="P979" s="17"/>
      <c r="Q979" s="31"/>
      <c r="R979" s="16"/>
      <c r="S979" s="30"/>
      <c r="T979" s="17"/>
      <c r="U979" s="16"/>
      <c r="V979" s="17"/>
      <c r="W979" s="16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  <c r="FE979" s="2"/>
      <c r="FF979" s="2"/>
      <c r="FG979" s="2"/>
      <c r="FH979" s="2"/>
      <c r="FI979" s="2"/>
      <c r="FJ979" s="2"/>
      <c r="FK979" s="2"/>
      <c r="FL979" s="2"/>
      <c r="FM979" s="2"/>
      <c r="FN979" s="2"/>
      <c r="FO979" s="2"/>
      <c r="FP979" s="2"/>
      <c r="FQ979" s="2"/>
      <c r="FR979" s="2"/>
      <c r="FS979" s="2"/>
      <c r="FT979" s="2"/>
      <c r="FU979" s="2"/>
      <c r="FV979" s="2"/>
      <c r="FW979" s="2"/>
      <c r="FX979" s="2"/>
      <c r="FY979" s="2"/>
      <c r="FZ979" s="2"/>
      <c r="GA979" s="2"/>
      <c r="GB979" s="2"/>
      <c r="GC979" s="2"/>
      <c r="GD979" s="2"/>
      <c r="GE979" s="2"/>
      <c r="GF979" s="2"/>
      <c r="GG979" s="2"/>
      <c r="GH979" s="2"/>
      <c r="GI979" s="2"/>
      <c r="GJ979" s="2"/>
      <c r="GK979" s="2"/>
      <c r="GL979" s="2"/>
      <c r="GM979" s="2"/>
      <c r="GN979" s="2"/>
    </row>
    <row r="980" spans="2:196" s="15" customFormat="1" ht="15" customHeight="1" thickBot="1" x14ac:dyDescent="0.3">
      <c r="B980" s="2"/>
      <c r="C980"/>
      <c r="D980" s="2"/>
      <c r="E980" s="2"/>
      <c r="F980" s="18"/>
      <c r="G980" s="2"/>
      <c r="H980" s="2"/>
      <c r="I980" s="16"/>
      <c r="J980" s="30"/>
      <c r="K980" s="17"/>
      <c r="L980" s="31"/>
      <c r="M980" s="16"/>
      <c r="N980" s="17"/>
      <c r="O980" s="16"/>
      <c r="P980" s="17"/>
      <c r="Q980" s="31"/>
      <c r="R980" s="16"/>
      <c r="S980" s="30"/>
      <c r="T980" s="17"/>
      <c r="U980" s="16"/>
      <c r="V980" s="17"/>
      <c r="W980" s="16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  <c r="FE980" s="2"/>
      <c r="FF980" s="2"/>
      <c r="FG980" s="2"/>
      <c r="FH980" s="2"/>
      <c r="FI980" s="2"/>
      <c r="FJ980" s="2"/>
      <c r="FK980" s="2"/>
      <c r="FL980" s="2"/>
      <c r="FM980" s="2"/>
      <c r="FN980" s="2"/>
      <c r="FO980" s="2"/>
      <c r="FP980" s="2"/>
      <c r="FQ980" s="2"/>
      <c r="FR980" s="2"/>
      <c r="FS980" s="2"/>
      <c r="FT980" s="2"/>
      <c r="FU980" s="2"/>
      <c r="FV980" s="2"/>
      <c r="FW980" s="2"/>
      <c r="FX980" s="2"/>
      <c r="FY980" s="2"/>
      <c r="FZ980" s="2"/>
      <c r="GA980" s="2"/>
      <c r="GB980" s="2"/>
      <c r="GC980" s="2"/>
      <c r="GD980" s="2"/>
      <c r="GE980" s="2"/>
      <c r="GF980" s="2"/>
      <c r="GG980" s="2"/>
      <c r="GH980" s="2"/>
      <c r="GI980" s="2"/>
      <c r="GJ980" s="2"/>
      <c r="GK980" s="2"/>
      <c r="GL980" s="2"/>
      <c r="GM980" s="2"/>
      <c r="GN980" s="2"/>
    </row>
    <row r="981" spans="2:196" s="15" customFormat="1" ht="15" customHeight="1" thickBot="1" x14ac:dyDescent="0.3">
      <c r="B981" s="2"/>
      <c r="C981"/>
      <c r="D981" s="2"/>
      <c r="E981" s="2"/>
      <c r="F981" s="18"/>
      <c r="G981" s="2"/>
      <c r="H981" s="2"/>
      <c r="I981" s="16"/>
      <c r="J981" s="30"/>
      <c r="K981" s="17"/>
      <c r="L981" s="31"/>
      <c r="M981" s="16"/>
      <c r="N981" s="17"/>
      <c r="O981" s="16"/>
      <c r="P981" s="17"/>
      <c r="Q981" s="31"/>
      <c r="R981" s="16"/>
      <c r="S981" s="30"/>
      <c r="T981" s="17"/>
      <c r="U981" s="16"/>
      <c r="V981" s="17"/>
      <c r="W981" s="16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  <c r="FE981" s="2"/>
      <c r="FF981" s="2"/>
      <c r="FG981" s="2"/>
      <c r="FH981" s="2"/>
      <c r="FI981" s="2"/>
      <c r="FJ981" s="2"/>
      <c r="FK981" s="2"/>
      <c r="FL981" s="2"/>
      <c r="FM981" s="2"/>
      <c r="FN981" s="2"/>
      <c r="FO981" s="2"/>
      <c r="FP981" s="2"/>
      <c r="FQ981" s="2"/>
      <c r="FR981" s="2"/>
      <c r="FS981" s="2"/>
      <c r="FT981" s="2"/>
      <c r="FU981" s="2"/>
      <c r="FV981" s="2"/>
      <c r="FW981" s="2"/>
      <c r="FX981" s="2"/>
      <c r="FY981" s="2"/>
      <c r="FZ981" s="2"/>
      <c r="GA981" s="2"/>
      <c r="GB981" s="2"/>
      <c r="GC981" s="2"/>
      <c r="GD981" s="2"/>
      <c r="GE981" s="2"/>
      <c r="GF981" s="2"/>
      <c r="GG981" s="2"/>
      <c r="GH981" s="2"/>
      <c r="GI981" s="2"/>
      <c r="GJ981" s="2"/>
      <c r="GK981" s="2"/>
      <c r="GL981" s="2"/>
      <c r="GM981" s="2"/>
      <c r="GN981" s="2"/>
    </row>
    <row r="982" spans="2:196" s="15" customFormat="1" ht="15" customHeight="1" thickBot="1" x14ac:dyDescent="0.3">
      <c r="B982" s="2"/>
      <c r="C982"/>
      <c r="D982" s="2"/>
      <c r="E982" s="2"/>
      <c r="F982" s="18"/>
      <c r="G982" s="2"/>
      <c r="H982" s="2"/>
      <c r="I982" s="16"/>
      <c r="J982" s="30"/>
      <c r="K982" s="17"/>
      <c r="L982" s="31"/>
      <c r="M982" s="16"/>
      <c r="N982" s="17"/>
      <c r="O982" s="16"/>
      <c r="P982" s="17"/>
      <c r="Q982" s="31"/>
      <c r="R982" s="16"/>
      <c r="S982" s="30"/>
      <c r="T982" s="17"/>
      <c r="U982" s="16"/>
      <c r="V982" s="17"/>
      <c r="W982" s="16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  <c r="FE982" s="2"/>
      <c r="FF982" s="2"/>
      <c r="FG982" s="2"/>
      <c r="FH982" s="2"/>
      <c r="FI982" s="2"/>
      <c r="FJ982" s="2"/>
      <c r="FK982" s="2"/>
      <c r="FL982" s="2"/>
      <c r="FM982" s="2"/>
      <c r="FN982" s="2"/>
      <c r="FO982" s="2"/>
      <c r="FP982" s="2"/>
      <c r="FQ982" s="2"/>
      <c r="FR982" s="2"/>
      <c r="FS982" s="2"/>
      <c r="FT982" s="2"/>
      <c r="FU982" s="2"/>
      <c r="FV982" s="2"/>
      <c r="FW982" s="2"/>
      <c r="FX982" s="2"/>
      <c r="FY982" s="2"/>
      <c r="FZ982" s="2"/>
      <c r="GA982" s="2"/>
      <c r="GB982" s="2"/>
      <c r="GC982" s="2"/>
      <c r="GD982" s="2"/>
      <c r="GE982" s="2"/>
      <c r="GF982" s="2"/>
      <c r="GG982" s="2"/>
      <c r="GH982" s="2"/>
      <c r="GI982" s="2"/>
      <c r="GJ982" s="2"/>
      <c r="GK982" s="2"/>
      <c r="GL982" s="2"/>
      <c r="GM982" s="2"/>
      <c r="GN982" s="2"/>
    </row>
    <row r="983" spans="2:196" s="15" customFormat="1" ht="15" customHeight="1" thickBot="1" x14ac:dyDescent="0.3">
      <c r="B983" s="2"/>
      <c r="C983"/>
      <c r="D983" s="2"/>
      <c r="E983" s="2"/>
      <c r="F983" s="18"/>
      <c r="G983" s="2"/>
      <c r="H983" s="2"/>
      <c r="I983" s="16"/>
      <c r="J983" s="30"/>
      <c r="K983" s="17"/>
      <c r="L983" s="31"/>
      <c r="M983" s="16"/>
      <c r="N983" s="17"/>
      <c r="O983" s="16"/>
      <c r="P983" s="17"/>
      <c r="Q983" s="31"/>
      <c r="R983" s="16"/>
      <c r="S983" s="30"/>
      <c r="T983" s="17"/>
      <c r="U983" s="16"/>
      <c r="V983" s="17"/>
      <c r="W983" s="16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  <c r="FE983" s="2"/>
      <c r="FF983" s="2"/>
      <c r="FG983" s="2"/>
      <c r="FH983" s="2"/>
      <c r="FI983" s="2"/>
      <c r="FJ983" s="2"/>
      <c r="FK983" s="2"/>
      <c r="FL983" s="2"/>
      <c r="FM983" s="2"/>
      <c r="FN983" s="2"/>
      <c r="FO983" s="2"/>
      <c r="FP983" s="2"/>
      <c r="FQ983" s="2"/>
      <c r="FR983" s="2"/>
      <c r="FS983" s="2"/>
      <c r="FT983" s="2"/>
      <c r="FU983" s="2"/>
      <c r="FV983" s="2"/>
      <c r="FW983" s="2"/>
      <c r="FX983" s="2"/>
      <c r="FY983" s="2"/>
      <c r="FZ983" s="2"/>
      <c r="GA983" s="2"/>
      <c r="GB983" s="2"/>
      <c r="GC983" s="2"/>
      <c r="GD983" s="2"/>
      <c r="GE983" s="2"/>
      <c r="GF983" s="2"/>
      <c r="GG983" s="2"/>
      <c r="GH983" s="2"/>
      <c r="GI983" s="2"/>
      <c r="GJ983" s="2"/>
      <c r="GK983" s="2"/>
      <c r="GL983" s="2"/>
      <c r="GM983" s="2"/>
      <c r="GN983" s="2"/>
    </row>
    <row r="984" spans="2:196" s="15" customFormat="1" ht="15" customHeight="1" thickBot="1" x14ac:dyDescent="0.3">
      <c r="B984" s="2"/>
      <c r="C984"/>
      <c r="D984" s="2"/>
      <c r="E984" s="2"/>
      <c r="F984" s="18"/>
      <c r="G984" s="2"/>
      <c r="H984" s="2"/>
      <c r="I984" s="16"/>
      <c r="J984" s="30"/>
      <c r="K984" s="17"/>
      <c r="L984" s="31"/>
      <c r="M984" s="16"/>
      <c r="N984" s="17"/>
      <c r="O984" s="16"/>
      <c r="P984" s="17"/>
      <c r="Q984" s="31"/>
      <c r="R984" s="16"/>
      <c r="S984" s="30"/>
      <c r="T984" s="17"/>
      <c r="U984" s="16"/>
      <c r="V984" s="17"/>
      <c r="W984" s="16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  <c r="FE984" s="2"/>
      <c r="FF984" s="2"/>
      <c r="FG984" s="2"/>
      <c r="FH984" s="2"/>
      <c r="FI984" s="2"/>
      <c r="FJ984" s="2"/>
      <c r="FK984" s="2"/>
      <c r="FL984" s="2"/>
      <c r="FM984" s="2"/>
      <c r="FN984" s="2"/>
      <c r="FO984" s="2"/>
      <c r="FP984" s="2"/>
      <c r="FQ984" s="2"/>
      <c r="FR984" s="2"/>
      <c r="FS984" s="2"/>
      <c r="FT984" s="2"/>
      <c r="FU984" s="2"/>
      <c r="FV984" s="2"/>
      <c r="FW984" s="2"/>
      <c r="FX984" s="2"/>
      <c r="FY984" s="2"/>
      <c r="FZ984" s="2"/>
      <c r="GA984" s="2"/>
      <c r="GB984" s="2"/>
      <c r="GC984" s="2"/>
      <c r="GD984" s="2"/>
      <c r="GE984" s="2"/>
      <c r="GF984" s="2"/>
      <c r="GG984" s="2"/>
      <c r="GH984" s="2"/>
      <c r="GI984" s="2"/>
      <c r="GJ984" s="2"/>
      <c r="GK984" s="2"/>
      <c r="GL984" s="2"/>
      <c r="GM984" s="2"/>
      <c r="GN984" s="2"/>
    </row>
    <row r="985" spans="2:196" s="15" customFormat="1" ht="15" customHeight="1" thickBot="1" x14ac:dyDescent="0.3">
      <c r="B985" s="2"/>
      <c r="C985"/>
      <c r="D985" s="2"/>
      <c r="E985" s="2"/>
      <c r="F985" s="18"/>
      <c r="G985" s="2"/>
      <c r="H985" s="2"/>
      <c r="I985" s="16"/>
      <c r="J985" s="30"/>
      <c r="K985" s="17"/>
      <c r="L985" s="31"/>
      <c r="M985" s="16"/>
      <c r="N985" s="17"/>
      <c r="O985" s="16"/>
      <c r="P985" s="17"/>
      <c r="Q985" s="31"/>
      <c r="R985" s="16"/>
      <c r="S985" s="30"/>
      <c r="T985" s="17"/>
      <c r="U985" s="16"/>
      <c r="V985" s="17"/>
      <c r="W985" s="16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  <c r="FE985" s="2"/>
      <c r="FF985" s="2"/>
      <c r="FG985" s="2"/>
      <c r="FH985" s="2"/>
      <c r="FI985" s="2"/>
      <c r="FJ985" s="2"/>
      <c r="FK985" s="2"/>
      <c r="FL985" s="2"/>
      <c r="FM985" s="2"/>
      <c r="FN985" s="2"/>
      <c r="FO985" s="2"/>
      <c r="FP985" s="2"/>
      <c r="FQ985" s="2"/>
      <c r="FR985" s="2"/>
      <c r="FS985" s="2"/>
      <c r="FT985" s="2"/>
      <c r="FU985" s="2"/>
      <c r="FV985" s="2"/>
      <c r="FW985" s="2"/>
      <c r="FX985" s="2"/>
      <c r="FY985" s="2"/>
      <c r="FZ985" s="2"/>
      <c r="GA985" s="2"/>
      <c r="GB985" s="2"/>
      <c r="GC985" s="2"/>
      <c r="GD985" s="2"/>
      <c r="GE985" s="2"/>
      <c r="GF985" s="2"/>
      <c r="GG985" s="2"/>
      <c r="GH985" s="2"/>
      <c r="GI985" s="2"/>
      <c r="GJ985" s="2"/>
      <c r="GK985" s="2"/>
      <c r="GL985" s="2"/>
      <c r="GM985" s="2"/>
      <c r="GN985" s="2"/>
    </row>
    <row r="986" spans="2:196" s="15" customFormat="1" ht="15" customHeight="1" thickBot="1" x14ac:dyDescent="0.3">
      <c r="B986" s="2"/>
      <c r="C986"/>
      <c r="D986" s="2"/>
      <c r="E986" s="2"/>
      <c r="F986" s="18"/>
      <c r="G986" s="2"/>
      <c r="H986" s="2"/>
      <c r="I986" s="16"/>
      <c r="J986" s="30"/>
      <c r="K986" s="17"/>
      <c r="L986" s="31"/>
      <c r="M986" s="16"/>
      <c r="N986" s="17"/>
      <c r="O986" s="16"/>
      <c r="P986" s="17"/>
      <c r="Q986" s="31"/>
      <c r="R986" s="16"/>
      <c r="S986" s="30"/>
      <c r="T986" s="17"/>
      <c r="U986" s="16"/>
      <c r="V986" s="17"/>
      <c r="W986" s="16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  <c r="FE986" s="2"/>
      <c r="FF986" s="2"/>
      <c r="FG986" s="2"/>
      <c r="FH986" s="2"/>
      <c r="FI986" s="2"/>
      <c r="FJ986" s="2"/>
      <c r="FK986" s="2"/>
      <c r="FL986" s="2"/>
      <c r="FM986" s="2"/>
      <c r="FN986" s="2"/>
      <c r="FO986" s="2"/>
      <c r="FP986" s="2"/>
      <c r="FQ986" s="2"/>
      <c r="FR986" s="2"/>
      <c r="FS986" s="2"/>
      <c r="FT986" s="2"/>
      <c r="FU986" s="2"/>
      <c r="FV986" s="2"/>
      <c r="FW986" s="2"/>
      <c r="FX986" s="2"/>
      <c r="FY986" s="2"/>
      <c r="FZ986" s="2"/>
      <c r="GA986" s="2"/>
      <c r="GB986" s="2"/>
      <c r="GC986" s="2"/>
      <c r="GD986" s="2"/>
      <c r="GE986" s="2"/>
      <c r="GF986" s="2"/>
      <c r="GG986" s="2"/>
      <c r="GH986" s="2"/>
      <c r="GI986" s="2"/>
      <c r="GJ986" s="2"/>
      <c r="GK986" s="2"/>
      <c r="GL986" s="2"/>
      <c r="GM986" s="2"/>
      <c r="GN986" s="2"/>
    </row>
    <row r="987" spans="2:196" s="15" customFormat="1" ht="15" customHeight="1" thickBot="1" x14ac:dyDescent="0.3">
      <c r="B987" s="2"/>
      <c r="C987"/>
      <c r="D987" s="2"/>
      <c r="E987" s="2"/>
      <c r="F987" s="18"/>
      <c r="G987" s="2"/>
      <c r="H987" s="2"/>
      <c r="I987" s="16"/>
      <c r="J987" s="30"/>
      <c r="K987" s="17"/>
      <c r="L987" s="31"/>
      <c r="M987" s="16"/>
      <c r="N987" s="17"/>
      <c r="O987" s="16"/>
      <c r="P987" s="17"/>
      <c r="Q987" s="31"/>
      <c r="R987" s="16"/>
      <c r="S987" s="30"/>
      <c r="T987" s="17"/>
      <c r="U987" s="16"/>
      <c r="V987" s="17"/>
      <c r="W987" s="16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  <c r="FE987" s="2"/>
      <c r="FF987" s="2"/>
      <c r="FG987" s="2"/>
      <c r="FH987" s="2"/>
      <c r="FI987" s="2"/>
      <c r="FJ987" s="2"/>
      <c r="FK987" s="2"/>
      <c r="FL987" s="2"/>
      <c r="FM987" s="2"/>
      <c r="FN987" s="2"/>
      <c r="FO987" s="2"/>
      <c r="FP987" s="2"/>
      <c r="FQ987" s="2"/>
      <c r="FR987" s="2"/>
      <c r="FS987" s="2"/>
      <c r="FT987" s="2"/>
      <c r="FU987" s="2"/>
      <c r="FV987" s="2"/>
      <c r="FW987" s="2"/>
      <c r="FX987" s="2"/>
      <c r="FY987" s="2"/>
      <c r="FZ987" s="2"/>
      <c r="GA987" s="2"/>
      <c r="GB987" s="2"/>
      <c r="GC987" s="2"/>
      <c r="GD987" s="2"/>
      <c r="GE987" s="2"/>
      <c r="GF987" s="2"/>
      <c r="GG987" s="2"/>
      <c r="GH987" s="2"/>
      <c r="GI987" s="2"/>
      <c r="GJ987" s="2"/>
      <c r="GK987" s="2"/>
      <c r="GL987" s="2"/>
      <c r="GM987" s="2"/>
      <c r="GN987" s="2"/>
    </row>
    <row r="988" spans="2:196" s="15" customFormat="1" ht="15" customHeight="1" thickBot="1" x14ac:dyDescent="0.3">
      <c r="B988" s="2"/>
      <c r="C988"/>
      <c r="D988" s="2"/>
      <c r="E988" s="2"/>
      <c r="F988" s="18"/>
      <c r="G988" s="2"/>
      <c r="H988" s="2"/>
      <c r="I988" s="16"/>
      <c r="J988" s="30"/>
      <c r="K988" s="17"/>
      <c r="L988" s="31"/>
      <c r="M988" s="16"/>
      <c r="N988" s="17"/>
      <c r="O988" s="16"/>
      <c r="P988" s="17"/>
      <c r="Q988" s="31"/>
      <c r="R988" s="16"/>
      <c r="S988" s="30"/>
      <c r="T988" s="17"/>
      <c r="U988" s="16"/>
      <c r="V988" s="17"/>
      <c r="W988" s="16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  <c r="FE988" s="2"/>
      <c r="FF988" s="2"/>
      <c r="FG988" s="2"/>
      <c r="FH988" s="2"/>
      <c r="FI988" s="2"/>
      <c r="FJ988" s="2"/>
      <c r="FK988" s="2"/>
      <c r="FL988" s="2"/>
      <c r="FM988" s="2"/>
      <c r="FN988" s="2"/>
      <c r="FO988" s="2"/>
      <c r="FP988" s="2"/>
      <c r="FQ988" s="2"/>
      <c r="FR988" s="2"/>
      <c r="FS988" s="2"/>
      <c r="FT988" s="2"/>
      <c r="FU988" s="2"/>
      <c r="FV988" s="2"/>
      <c r="FW988" s="2"/>
      <c r="FX988" s="2"/>
      <c r="FY988" s="2"/>
      <c r="FZ988" s="2"/>
      <c r="GA988" s="2"/>
      <c r="GB988" s="2"/>
      <c r="GC988" s="2"/>
      <c r="GD988" s="2"/>
      <c r="GE988" s="2"/>
      <c r="GF988" s="2"/>
      <c r="GG988" s="2"/>
      <c r="GH988" s="2"/>
      <c r="GI988" s="2"/>
      <c r="GJ988" s="2"/>
      <c r="GK988" s="2"/>
      <c r="GL988" s="2"/>
      <c r="GM988" s="2"/>
      <c r="GN988" s="2"/>
    </row>
    <row r="989" spans="2:196" s="15" customFormat="1" ht="15" customHeight="1" thickBot="1" x14ac:dyDescent="0.3">
      <c r="B989" s="2"/>
      <c r="C989"/>
      <c r="D989" s="2"/>
      <c r="E989" s="2"/>
      <c r="F989" s="18"/>
      <c r="G989" s="2"/>
      <c r="H989" s="2"/>
      <c r="I989" s="16"/>
      <c r="J989" s="30"/>
      <c r="K989" s="17"/>
      <c r="L989" s="31"/>
      <c r="M989" s="16"/>
      <c r="N989" s="17"/>
      <c r="O989" s="16"/>
      <c r="P989" s="17"/>
      <c r="Q989" s="31"/>
      <c r="R989" s="16"/>
      <c r="S989" s="30"/>
      <c r="T989" s="17"/>
      <c r="U989" s="16"/>
      <c r="V989" s="17"/>
      <c r="W989" s="16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  <c r="FE989" s="2"/>
      <c r="FF989" s="2"/>
      <c r="FG989" s="2"/>
      <c r="FH989" s="2"/>
      <c r="FI989" s="2"/>
      <c r="FJ989" s="2"/>
      <c r="FK989" s="2"/>
      <c r="FL989" s="2"/>
      <c r="FM989" s="2"/>
      <c r="FN989" s="2"/>
      <c r="FO989" s="2"/>
      <c r="FP989" s="2"/>
      <c r="FQ989" s="2"/>
      <c r="FR989" s="2"/>
      <c r="FS989" s="2"/>
      <c r="FT989" s="2"/>
      <c r="FU989" s="2"/>
      <c r="FV989" s="2"/>
      <c r="FW989" s="2"/>
      <c r="FX989" s="2"/>
      <c r="FY989" s="2"/>
      <c r="FZ989" s="2"/>
      <c r="GA989" s="2"/>
      <c r="GB989" s="2"/>
      <c r="GC989" s="2"/>
      <c r="GD989" s="2"/>
      <c r="GE989" s="2"/>
      <c r="GF989" s="2"/>
      <c r="GG989" s="2"/>
      <c r="GH989" s="2"/>
      <c r="GI989" s="2"/>
      <c r="GJ989" s="2"/>
      <c r="GK989" s="2"/>
      <c r="GL989" s="2"/>
      <c r="GM989" s="2"/>
      <c r="GN989" s="2"/>
    </row>
    <row r="990" spans="2:196" s="15" customFormat="1" ht="15" customHeight="1" thickBot="1" x14ac:dyDescent="0.3">
      <c r="B990" s="2"/>
      <c r="C990"/>
      <c r="D990" s="2"/>
      <c r="E990" s="2"/>
      <c r="F990" s="18"/>
      <c r="G990" s="2"/>
      <c r="H990" s="2"/>
      <c r="I990" s="16"/>
      <c r="J990" s="30"/>
      <c r="K990" s="17"/>
      <c r="L990" s="31"/>
      <c r="M990" s="16"/>
      <c r="N990" s="17"/>
      <c r="O990" s="16"/>
      <c r="P990" s="17"/>
      <c r="Q990" s="31"/>
      <c r="R990" s="16"/>
      <c r="S990" s="30"/>
      <c r="T990" s="17"/>
      <c r="U990" s="16"/>
      <c r="V990" s="17"/>
      <c r="W990" s="16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  <c r="FE990" s="2"/>
      <c r="FF990" s="2"/>
      <c r="FG990" s="2"/>
      <c r="FH990" s="2"/>
      <c r="FI990" s="2"/>
      <c r="FJ990" s="2"/>
      <c r="FK990" s="2"/>
      <c r="FL990" s="2"/>
      <c r="FM990" s="2"/>
      <c r="FN990" s="2"/>
      <c r="FO990" s="2"/>
      <c r="FP990" s="2"/>
      <c r="FQ990" s="2"/>
      <c r="FR990" s="2"/>
      <c r="FS990" s="2"/>
      <c r="FT990" s="2"/>
      <c r="FU990" s="2"/>
      <c r="FV990" s="2"/>
      <c r="FW990" s="2"/>
      <c r="FX990" s="2"/>
      <c r="FY990" s="2"/>
      <c r="FZ990" s="2"/>
      <c r="GA990" s="2"/>
      <c r="GB990" s="2"/>
      <c r="GC990" s="2"/>
      <c r="GD990" s="2"/>
      <c r="GE990" s="2"/>
      <c r="GF990" s="2"/>
      <c r="GG990" s="2"/>
      <c r="GH990" s="2"/>
      <c r="GI990" s="2"/>
      <c r="GJ990" s="2"/>
      <c r="GK990" s="2"/>
      <c r="GL990" s="2"/>
      <c r="GM990" s="2"/>
      <c r="GN990" s="2"/>
    </row>
    <row r="991" spans="2:196" s="15" customFormat="1" ht="15" customHeight="1" thickBot="1" x14ac:dyDescent="0.3">
      <c r="B991" s="2"/>
      <c r="C991"/>
      <c r="D991" s="2"/>
      <c r="E991" s="2"/>
      <c r="F991" s="18"/>
      <c r="G991" s="2"/>
      <c r="H991" s="2"/>
      <c r="I991" s="16"/>
      <c r="J991" s="30"/>
      <c r="K991" s="17"/>
      <c r="L991" s="31"/>
      <c r="M991" s="16"/>
      <c r="N991" s="17"/>
      <c r="O991" s="16"/>
      <c r="P991" s="17"/>
      <c r="Q991" s="31"/>
      <c r="R991" s="16"/>
      <c r="S991" s="30"/>
      <c r="T991" s="17"/>
      <c r="U991" s="16"/>
      <c r="V991" s="17"/>
      <c r="W991" s="16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  <c r="FE991" s="2"/>
      <c r="FF991" s="2"/>
      <c r="FG991" s="2"/>
      <c r="FH991" s="2"/>
      <c r="FI991" s="2"/>
      <c r="FJ991" s="2"/>
      <c r="FK991" s="2"/>
      <c r="FL991" s="2"/>
      <c r="FM991" s="2"/>
      <c r="FN991" s="2"/>
      <c r="FO991" s="2"/>
      <c r="FP991" s="2"/>
      <c r="FQ991" s="2"/>
      <c r="FR991" s="2"/>
      <c r="FS991" s="2"/>
      <c r="FT991" s="2"/>
      <c r="FU991" s="2"/>
      <c r="FV991" s="2"/>
      <c r="FW991" s="2"/>
      <c r="FX991" s="2"/>
      <c r="FY991" s="2"/>
      <c r="FZ991" s="2"/>
      <c r="GA991" s="2"/>
      <c r="GB991" s="2"/>
      <c r="GC991" s="2"/>
      <c r="GD991" s="2"/>
      <c r="GE991" s="2"/>
      <c r="GF991" s="2"/>
      <c r="GG991" s="2"/>
      <c r="GH991" s="2"/>
      <c r="GI991" s="2"/>
      <c r="GJ991" s="2"/>
      <c r="GK991" s="2"/>
      <c r="GL991" s="2"/>
      <c r="GM991" s="2"/>
      <c r="GN991" s="2"/>
    </row>
    <row r="992" spans="2:196" s="15" customFormat="1" ht="15" customHeight="1" thickBot="1" x14ac:dyDescent="0.3">
      <c r="B992" s="2"/>
      <c r="C992"/>
      <c r="D992" s="2"/>
      <c r="E992" s="2"/>
      <c r="F992" s="18"/>
      <c r="G992" s="2"/>
      <c r="H992" s="2"/>
      <c r="I992" s="16"/>
      <c r="J992" s="30"/>
      <c r="K992" s="17"/>
      <c r="L992" s="31"/>
      <c r="M992" s="16"/>
      <c r="N992" s="17"/>
      <c r="O992" s="16"/>
      <c r="P992" s="17"/>
      <c r="Q992" s="31"/>
      <c r="R992" s="16"/>
      <c r="S992" s="30"/>
      <c r="T992" s="17"/>
      <c r="U992" s="16"/>
      <c r="V992" s="17"/>
      <c r="W992" s="16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  <c r="FE992" s="2"/>
      <c r="FF992" s="2"/>
      <c r="FG992" s="2"/>
      <c r="FH992" s="2"/>
      <c r="FI992" s="2"/>
      <c r="FJ992" s="2"/>
      <c r="FK992" s="2"/>
      <c r="FL992" s="2"/>
      <c r="FM992" s="2"/>
      <c r="FN992" s="2"/>
      <c r="FO992" s="2"/>
      <c r="FP992" s="2"/>
      <c r="FQ992" s="2"/>
      <c r="FR992" s="2"/>
      <c r="FS992" s="2"/>
      <c r="FT992" s="2"/>
      <c r="FU992" s="2"/>
      <c r="FV992" s="2"/>
      <c r="FW992" s="2"/>
      <c r="FX992" s="2"/>
      <c r="FY992" s="2"/>
      <c r="FZ992" s="2"/>
      <c r="GA992" s="2"/>
      <c r="GB992" s="2"/>
      <c r="GC992" s="2"/>
      <c r="GD992" s="2"/>
      <c r="GE992" s="2"/>
      <c r="GF992" s="2"/>
      <c r="GG992" s="2"/>
      <c r="GH992" s="2"/>
      <c r="GI992" s="2"/>
      <c r="GJ992" s="2"/>
      <c r="GK992" s="2"/>
      <c r="GL992" s="2"/>
      <c r="GM992" s="2"/>
      <c r="GN992" s="2"/>
    </row>
    <row r="993" spans="2:196" s="15" customFormat="1" ht="15" customHeight="1" thickBot="1" x14ac:dyDescent="0.3">
      <c r="B993" s="2"/>
      <c r="C993"/>
      <c r="D993" s="2"/>
      <c r="E993" s="2"/>
      <c r="F993" s="18"/>
      <c r="G993" s="2"/>
      <c r="H993" s="2"/>
      <c r="I993" s="16"/>
      <c r="J993" s="30"/>
      <c r="K993" s="17"/>
      <c r="L993" s="31"/>
      <c r="M993" s="16"/>
      <c r="N993" s="17"/>
      <c r="O993" s="16"/>
      <c r="P993" s="17"/>
      <c r="Q993" s="31"/>
      <c r="R993" s="16"/>
      <c r="S993" s="30"/>
      <c r="T993" s="17"/>
      <c r="U993" s="16"/>
      <c r="V993" s="17"/>
      <c r="W993" s="16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  <c r="FE993" s="2"/>
      <c r="FF993" s="2"/>
      <c r="FG993" s="2"/>
      <c r="FH993" s="2"/>
      <c r="FI993" s="2"/>
      <c r="FJ993" s="2"/>
      <c r="FK993" s="2"/>
      <c r="FL993" s="2"/>
      <c r="FM993" s="2"/>
      <c r="FN993" s="2"/>
      <c r="FO993" s="2"/>
      <c r="FP993" s="2"/>
      <c r="FQ993" s="2"/>
      <c r="FR993" s="2"/>
      <c r="FS993" s="2"/>
      <c r="FT993" s="2"/>
      <c r="FU993" s="2"/>
      <c r="FV993" s="2"/>
      <c r="FW993" s="2"/>
      <c r="FX993" s="2"/>
      <c r="FY993" s="2"/>
      <c r="FZ993" s="2"/>
      <c r="GA993" s="2"/>
      <c r="GB993" s="2"/>
      <c r="GC993" s="2"/>
      <c r="GD993" s="2"/>
      <c r="GE993" s="2"/>
      <c r="GF993" s="2"/>
      <c r="GG993" s="2"/>
      <c r="GH993" s="2"/>
      <c r="GI993" s="2"/>
      <c r="GJ993" s="2"/>
      <c r="GK993" s="2"/>
      <c r="GL993" s="2"/>
      <c r="GM993" s="2"/>
      <c r="GN993" s="2"/>
    </row>
    <row r="994" spans="2:196" s="15" customFormat="1" ht="15" customHeight="1" thickBot="1" x14ac:dyDescent="0.3">
      <c r="B994" s="2"/>
      <c r="C994"/>
      <c r="D994" s="2"/>
      <c r="E994" s="2"/>
      <c r="F994" s="18"/>
      <c r="G994" s="2"/>
      <c r="H994" s="2"/>
      <c r="I994" s="16"/>
      <c r="J994" s="30"/>
      <c r="K994" s="17"/>
      <c r="L994" s="31"/>
      <c r="M994" s="16"/>
      <c r="N994" s="17"/>
      <c r="O994" s="16"/>
      <c r="P994" s="17"/>
      <c r="Q994" s="31"/>
      <c r="R994" s="16"/>
      <c r="S994" s="30"/>
      <c r="T994" s="17"/>
      <c r="U994" s="16"/>
      <c r="V994" s="17"/>
      <c r="W994" s="16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  <c r="FE994" s="2"/>
      <c r="FF994" s="2"/>
      <c r="FG994" s="2"/>
      <c r="FH994" s="2"/>
      <c r="FI994" s="2"/>
      <c r="FJ994" s="2"/>
      <c r="FK994" s="2"/>
      <c r="FL994" s="2"/>
      <c r="FM994" s="2"/>
      <c r="FN994" s="2"/>
      <c r="FO994" s="2"/>
      <c r="FP994" s="2"/>
      <c r="FQ994" s="2"/>
      <c r="FR994" s="2"/>
      <c r="FS994" s="2"/>
      <c r="FT994" s="2"/>
      <c r="FU994" s="2"/>
      <c r="FV994" s="2"/>
      <c r="FW994" s="2"/>
      <c r="FX994" s="2"/>
      <c r="FY994" s="2"/>
      <c r="FZ994" s="2"/>
      <c r="GA994" s="2"/>
      <c r="GB994" s="2"/>
      <c r="GC994" s="2"/>
      <c r="GD994" s="2"/>
      <c r="GE994" s="2"/>
      <c r="GF994" s="2"/>
      <c r="GG994" s="2"/>
      <c r="GH994" s="2"/>
      <c r="GI994" s="2"/>
      <c r="GJ994" s="2"/>
      <c r="GK994" s="2"/>
      <c r="GL994" s="2"/>
      <c r="GM994" s="2"/>
      <c r="GN994" s="2"/>
    </row>
    <row r="995" spans="2:196" s="15" customFormat="1" ht="15" customHeight="1" thickBot="1" x14ac:dyDescent="0.3">
      <c r="B995" s="2"/>
      <c r="C995"/>
      <c r="D995" s="2"/>
      <c r="E995" s="2"/>
      <c r="F995" s="18"/>
      <c r="G995" s="2"/>
      <c r="H995" s="2"/>
      <c r="I995" s="16"/>
      <c r="J995" s="30"/>
      <c r="K995" s="17"/>
      <c r="L995" s="31"/>
      <c r="M995" s="16"/>
      <c r="N995" s="17"/>
      <c r="O995" s="16"/>
      <c r="P995" s="17"/>
      <c r="Q995" s="31"/>
      <c r="R995" s="16"/>
      <c r="S995" s="30"/>
      <c r="T995" s="17"/>
      <c r="U995" s="16"/>
      <c r="V995" s="17"/>
      <c r="W995" s="16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  <c r="FE995" s="2"/>
      <c r="FF995" s="2"/>
      <c r="FG995" s="2"/>
      <c r="FH995" s="2"/>
      <c r="FI995" s="2"/>
      <c r="FJ995" s="2"/>
      <c r="FK995" s="2"/>
      <c r="FL995" s="2"/>
      <c r="FM995" s="2"/>
      <c r="FN995" s="2"/>
      <c r="FO995" s="2"/>
      <c r="FP995" s="2"/>
      <c r="FQ995" s="2"/>
      <c r="FR995" s="2"/>
      <c r="FS995" s="2"/>
      <c r="FT995" s="2"/>
      <c r="FU995" s="2"/>
      <c r="FV995" s="2"/>
      <c r="FW995" s="2"/>
      <c r="FX995" s="2"/>
      <c r="FY995" s="2"/>
      <c r="FZ995" s="2"/>
      <c r="GA995" s="2"/>
      <c r="GB995" s="2"/>
      <c r="GC995" s="2"/>
      <c r="GD995" s="2"/>
      <c r="GE995" s="2"/>
      <c r="GF995" s="2"/>
      <c r="GG995" s="2"/>
      <c r="GH995" s="2"/>
      <c r="GI995" s="2"/>
      <c r="GJ995" s="2"/>
      <c r="GK995" s="2"/>
      <c r="GL995" s="2"/>
      <c r="GM995" s="2"/>
      <c r="GN995" s="2"/>
    </row>
    <row r="996" spans="2:196" s="15" customFormat="1" ht="15" customHeight="1" thickBot="1" x14ac:dyDescent="0.3">
      <c r="B996" s="2"/>
      <c r="C996"/>
      <c r="D996" s="2"/>
      <c r="E996" s="2"/>
      <c r="F996" s="18"/>
      <c r="G996" s="2"/>
      <c r="H996" s="2"/>
      <c r="I996" s="16"/>
      <c r="J996" s="30"/>
      <c r="K996" s="17"/>
      <c r="L996" s="31"/>
      <c r="M996" s="16"/>
      <c r="N996" s="17"/>
      <c r="O996" s="16"/>
      <c r="P996" s="17"/>
      <c r="Q996" s="31"/>
      <c r="R996" s="16"/>
      <c r="S996" s="30"/>
      <c r="T996" s="17"/>
      <c r="U996" s="16"/>
      <c r="V996" s="17"/>
      <c r="W996" s="16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  <c r="FE996" s="2"/>
      <c r="FF996" s="2"/>
      <c r="FG996" s="2"/>
      <c r="FH996" s="2"/>
      <c r="FI996" s="2"/>
      <c r="FJ996" s="2"/>
      <c r="FK996" s="2"/>
      <c r="FL996" s="2"/>
      <c r="FM996" s="2"/>
      <c r="FN996" s="2"/>
      <c r="FO996" s="2"/>
      <c r="FP996" s="2"/>
      <c r="FQ996" s="2"/>
      <c r="FR996" s="2"/>
      <c r="FS996" s="2"/>
      <c r="FT996" s="2"/>
      <c r="FU996" s="2"/>
      <c r="FV996" s="2"/>
      <c r="FW996" s="2"/>
      <c r="FX996" s="2"/>
      <c r="FY996" s="2"/>
      <c r="FZ996" s="2"/>
      <c r="GA996" s="2"/>
      <c r="GB996" s="2"/>
      <c r="GC996" s="2"/>
      <c r="GD996" s="2"/>
      <c r="GE996" s="2"/>
      <c r="GF996" s="2"/>
      <c r="GG996" s="2"/>
      <c r="GH996" s="2"/>
      <c r="GI996" s="2"/>
      <c r="GJ996" s="2"/>
      <c r="GK996" s="2"/>
      <c r="GL996" s="2"/>
      <c r="GM996" s="2"/>
      <c r="GN996" s="2"/>
    </row>
    <row r="997" spans="2:196" s="15" customFormat="1" ht="15" customHeight="1" thickBot="1" x14ac:dyDescent="0.3">
      <c r="B997" s="2"/>
      <c r="C997"/>
      <c r="D997" s="2"/>
      <c r="E997" s="2"/>
      <c r="F997" s="18"/>
      <c r="G997" s="2"/>
      <c r="H997" s="2"/>
      <c r="I997" s="16"/>
      <c r="J997" s="30"/>
      <c r="K997" s="17"/>
      <c r="L997" s="31"/>
      <c r="M997" s="16"/>
      <c r="N997" s="17"/>
      <c r="O997" s="16"/>
      <c r="P997" s="17"/>
      <c r="Q997" s="31"/>
      <c r="R997" s="16"/>
      <c r="S997" s="30"/>
      <c r="T997" s="17"/>
      <c r="U997" s="16"/>
      <c r="V997" s="17"/>
      <c r="W997" s="16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  <c r="FE997" s="2"/>
      <c r="FF997" s="2"/>
      <c r="FG997" s="2"/>
      <c r="FH997" s="2"/>
      <c r="FI997" s="2"/>
      <c r="FJ997" s="2"/>
      <c r="FK997" s="2"/>
      <c r="FL997" s="2"/>
      <c r="FM997" s="2"/>
      <c r="FN997" s="2"/>
      <c r="FO997" s="2"/>
      <c r="FP997" s="2"/>
      <c r="FQ997" s="2"/>
      <c r="FR997" s="2"/>
      <c r="FS997" s="2"/>
      <c r="FT997" s="2"/>
      <c r="FU997" s="2"/>
      <c r="FV997" s="2"/>
      <c r="FW997" s="2"/>
      <c r="FX997" s="2"/>
      <c r="FY997" s="2"/>
      <c r="FZ997" s="2"/>
      <c r="GA997" s="2"/>
      <c r="GB997" s="2"/>
      <c r="GC997" s="2"/>
      <c r="GD997" s="2"/>
      <c r="GE997" s="2"/>
      <c r="GF997" s="2"/>
      <c r="GG997" s="2"/>
      <c r="GH997" s="2"/>
      <c r="GI997" s="2"/>
      <c r="GJ997" s="2"/>
      <c r="GK997" s="2"/>
      <c r="GL997" s="2"/>
      <c r="GM997" s="2"/>
      <c r="GN997" s="2"/>
    </row>
    <row r="998" spans="2:196" s="15" customFormat="1" ht="15" customHeight="1" thickBot="1" x14ac:dyDescent="0.3">
      <c r="B998" s="2"/>
      <c r="C998"/>
      <c r="D998" s="2"/>
      <c r="E998" s="2"/>
      <c r="F998" s="18"/>
      <c r="G998" s="2"/>
      <c r="H998" s="2"/>
      <c r="I998" s="16"/>
      <c r="J998" s="30"/>
      <c r="K998" s="17"/>
      <c r="L998" s="31"/>
      <c r="M998" s="16"/>
      <c r="N998" s="17"/>
      <c r="O998" s="16"/>
      <c r="P998" s="17"/>
      <c r="Q998" s="31"/>
      <c r="R998" s="16"/>
      <c r="S998" s="30"/>
      <c r="T998" s="17"/>
      <c r="U998" s="16"/>
      <c r="V998" s="17"/>
      <c r="W998" s="16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  <c r="FE998" s="2"/>
      <c r="FF998" s="2"/>
      <c r="FG998" s="2"/>
      <c r="FH998" s="2"/>
      <c r="FI998" s="2"/>
      <c r="FJ998" s="2"/>
      <c r="FK998" s="2"/>
      <c r="FL998" s="2"/>
      <c r="FM998" s="2"/>
      <c r="FN998" s="2"/>
      <c r="FO998" s="2"/>
      <c r="FP998" s="2"/>
      <c r="FQ998" s="2"/>
      <c r="FR998" s="2"/>
      <c r="FS998" s="2"/>
      <c r="FT998" s="2"/>
      <c r="FU998" s="2"/>
      <c r="FV998" s="2"/>
      <c r="FW998" s="2"/>
      <c r="FX998" s="2"/>
      <c r="FY998" s="2"/>
      <c r="FZ998" s="2"/>
      <c r="GA998" s="2"/>
      <c r="GB998" s="2"/>
      <c r="GC998" s="2"/>
      <c r="GD998" s="2"/>
      <c r="GE998" s="2"/>
      <c r="GF998" s="2"/>
      <c r="GG998" s="2"/>
      <c r="GH998" s="2"/>
      <c r="GI998" s="2"/>
      <c r="GJ998" s="2"/>
      <c r="GK998" s="2"/>
      <c r="GL998" s="2"/>
      <c r="GM998" s="2"/>
      <c r="GN998" s="2"/>
    </row>
    <row r="999" spans="2:196" s="15" customFormat="1" ht="15" customHeight="1" thickBot="1" x14ac:dyDescent="0.3">
      <c r="B999" s="2"/>
      <c r="C999"/>
      <c r="D999" s="2"/>
      <c r="E999" s="2"/>
      <c r="F999" s="18"/>
      <c r="G999" s="2"/>
      <c r="H999" s="2"/>
      <c r="I999" s="16"/>
      <c r="J999" s="30"/>
      <c r="K999" s="17"/>
      <c r="L999" s="31"/>
      <c r="M999" s="16"/>
      <c r="N999" s="17"/>
      <c r="O999" s="16"/>
      <c r="P999" s="17"/>
      <c r="Q999" s="31"/>
      <c r="R999" s="16"/>
      <c r="S999" s="30"/>
      <c r="T999" s="17"/>
      <c r="U999" s="16"/>
      <c r="V999" s="17"/>
      <c r="W999" s="16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  <c r="FE999" s="2"/>
      <c r="FF999" s="2"/>
      <c r="FG999" s="2"/>
      <c r="FH999" s="2"/>
      <c r="FI999" s="2"/>
      <c r="FJ999" s="2"/>
      <c r="FK999" s="2"/>
      <c r="FL999" s="2"/>
      <c r="FM999" s="2"/>
      <c r="FN999" s="2"/>
      <c r="FO999" s="2"/>
      <c r="FP999" s="2"/>
      <c r="FQ999" s="2"/>
      <c r="FR999" s="2"/>
      <c r="FS999" s="2"/>
      <c r="FT999" s="2"/>
      <c r="FU999" s="2"/>
      <c r="FV999" s="2"/>
      <c r="FW999" s="2"/>
      <c r="FX999" s="2"/>
      <c r="FY999" s="2"/>
      <c r="FZ999" s="2"/>
      <c r="GA999" s="2"/>
      <c r="GB999" s="2"/>
      <c r="GC999" s="2"/>
      <c r="GD999" s="2"/>
      <c r="GE999" s="2"/>
      <c r="GF999" s="2"/>
      <c r="GG999" s="2"/>
      <c r="GH999" s="2"/>
      <c r="GI999" s="2"/>
      <c r="GJ999" s="2"/>
      <c r="GK999" s="2"/>
      <c r="GL999" s="2"/>
      <c r="GM999" s="2"/>
      <c r="GN999" s="2"/>
    </row>
    <row r="1000" spans="2:196" s="15" customFormat="1" ht="15" customHeight="1" thickBot="1" x14ac:dyDescent="0.3">
      <c r="B1000" s="2"/>
      <c r="C1000"/>
      <c r="D1000" s="2"/>
      <c r="E1000" s="2"/>
      <c r="F1000" s="18"/>
      <c r="G1000" s="2"/>
      <c r="H1000" s="2"/>
      <c r="I1000" s="16"/>
      <c r="J1000" s="30"/>
      <c r="K1000" s="17"/>
      <c r="L1000" s="31"/>
      <c r="M1000" s="16"/>
      <c r="N1000" s="17"/>
      <c r="O1000" s="16"/>
      <c r="P1000" s="17"/>
      <c r="Q1000" s="31"/>
      <c r="R1000" s="16"/>
      <c r="S1000" s="30"/>
      <c r="T1000" s="17"/>
      <c r="U1000" s="16"/>
      <c r="V1000" s="17"/>
      <c r="W1000" s="16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  <c r="FE1000" s="2"/>
      <c r="FF1000" s="2"/>
      <c r="FG1000" s="2"/>
      <c r="FH1000" s="2"/>
      <c r="FI1000" s="2"/>
      <c r="FJ1000" s="2"/>
      <c r="FK1000" s="2"/>
      <c r="FL1000" s="2"/>
      <c r="FM1000" s="2"/>
      <c r="FN1000" s="2"/>
      <c r="FO1000" s="2"/>
      <c r="FP1000" s="2"/>
      <c r="FQ1000" s="2"/>
      <c r="FR1000" s="2"/>
      <c r="FS1000" s="2"/>
      <c r="FT1000" s="2"/>
      <c r="FU1000" s="2"/>
      <c r="FV1000" s="2"/>
      <c r="FW1000" s="2"/>
      <c r="FX1000" s="2"/>
      <c r="FY1000" s="2"/>
      <c r="FZ1000" s="2"/>
      <c r="GA1000" s="2"/>
      <c r="GB1000" s="2"/>
      <c r="GC1000" s="2"/>
      <c r="GD1000" s="2"/>
      <c r="GE1000" s="2"/>
      <c r="GF1000" s="2"/>
      <c r="GG1000" s="2"/>
      <c r="GH1000" s="2"/>
      <c r="GI1000" s="2"/>
      <c r="GJ1000" s="2"/>
      <c r="GK1000" s="2"/>
      <c r="GL1000" s="2"/>
      <c r="GM1000" s="2"/>
      <c r="GN1000" s="2"/>
    </row>
    <row r="1001" spans="2:196" s="15" customFormat="1" ht="15" customHeight="1" thickBot="1" x14ac:dyDescent="0.3">
      <c r="B1001" s="2"/>
      <c r="C1001"/>
      <c r="D1001" s="2"/>
      <c r="E1001" s="2"/>
      <c r="F1001" s="18"/>
      <c r="G1001" s="2"/>
      <c r="H1001" s="2"/>
      <c r="I1001" s="16"/>
      <c r="J1001" s="30"/>
      <c r="K1001" s="17"/>
      <c r="L1001" s="31"/>
      <c r="M1001" s="16"/>
      <c r="N1001" s="17"/>
      <c r="O1001" s="16"/>
      <c r="P1001" s="17"/>
      <c r="Q1001" s="31"/>
      <c r="R1001" s="16"/>
      <c r="S1001" s="30"/>
      <c r="T1001" s="17"/>
      <c r="U1001" s="16"/>
      <c r="V1001" s="17"/>
      <c r="W1001" s="16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  <c r="FE1001" s="2"/>
      <c r="FF1001" s="2"/>
      <c r="FG1001" s="2"/>
      <c r="FH1001" s="2"/>
      <c r="FI1001" s="2"/>
      <c r="FJ1001" s="2"/>
      <c r="FK1001" s="2"/>
      <c r="FL1001" s="2"/>
      <c r="FM1001" s="2"/>
      <c r="FN1001" s="2"/>
      <c r="FO1001" s="2"/>
      <c r="FP1001" s="2"/>
      <c r="FQ1001" s="2"/>
      <c r="FR1001" s="2"/>
      <c r="FS1001" s="2"/>
      <c r="FT1001" s="2"/>
      <c r="FU1001" s="2"/>
      <c r="FV1001" s="2"/>
      <c r="FW1001" s="2"/>
      <c r="FX1001" s="2"/>
      <c r="FY1001" s="2"/>
      <c r="FZ1001" s="2"/>
      <c r="GA1001" s="2"/>
      <c r="GB1001" s="2"/>
      <c r="GC1001" s="2"/>
      <c r="GD1001" s="2"/>
      <c r="GE1001" s="2"/>
      <c r="GF1001" s="2"/>
      <c r="GG1001" s="2"/>
      <c r="GH1001" s="2"/>
      <c r="GI1001" s="2"/>
      <c r="GJ1001" s="2"/>
      <c r="GK1001" s="2"/>
      <c r="GL1001" s="2"/>
      <c r="GM1001" s="2"/>
      <c r="GN1001" s="2"/>
    </row>
    <row r="1002" spans="2:196" s="15" customFormat="1" ht="15" customHeight="1" thickBot="1" x14ac:dyDescent="0.3">
      <c r="B1002" s="2"/>
      <c r="C1002"/>
      <c r="D1002" s="2"/>
      <c r="E1002" s="2"/>
      <c r="F1002" s="18"/>
      <c r="G1002" s="2"/>
      <c r="H1002" s="2"/>
      <c r="I1002" s="16"/>
      <c r="J1002" s="30"/>
      <c r="K1002" s="17"/>
      <c r="L1002" s="31"/>
      <c r="M1002" s="16"/>
      <c r="N1002" s="17"/>
      <c r="O1002" s="16"/>
      <c r="P1002" s="17"/>
      <c r="Q1002" s="31"/>
      <c r="R1002" s="16"/>
      <c r="S1002" s="30"/>
      <c r="T1002" s="17"/>
      <c r="U1002" s="16"/>
      <c r="V1002" s="17"/>
      <c r="W1002" s="16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  <c r="FE1002" s="2"/>
      <c r="FF1002" s="2"/>
      <c r="FG1002" s="2"/>
      <c r="FH1002" s="2"/>
      <c r="FI1002" s="2"/>
      <c r="FJ1002" s="2"/>
      <c r="FK1002" s="2"/>
      <c r="FL1002" s="2"/>
      <c r="FM1002" s="2"/>
      <c r="FN1002" s="2"/>
      <c r="FO1002" s="2"/>
      <c r="FP1002" s="2"/>
      <c r="FQ1002" s="2"/>
      <c r="FR1002" s="2"/>
      <c r="FS1002" s="2"/>
      <c r="FT1002" s="2"/>
      <c r="FU1002" s="2"/>
      <c r="FV1002" s="2"/>
      <c r="FW1002" s="2"/>
      <c r="FX1002" s="2"/>
      <c r="FY1002" s="2"/>
      <c r="FZ1002" s="2"/>
      <c r="GA1002" s="2"/>
      <c r="GB1002" s="2"/>
      <c r="GC1002" s="2"/>
      <c r="GD1002" s="2"/>
      <c r="GE1002" s="2"/>
      <c r="GF1002" s="2"/>
      <c r="GG1002" s="2"/>
      <c r="GH1002" s="2"/>
      <c r="GI1002" s="2"/>
      <c r="GJ1002" s="2"/>
      <c r="GK1002" s="2"/>
      <c r="GL1002" s="2"/>
      <c r="GM1002" s="2"/>
      <c r="GN1002" s="2"/>
    </row>
    <row r="1003" spans="2:196" s="15" customFormat="1" ht="15" customHeight="1" thickBot="1" x14ac:dyDescent="0.3">
      <c r="B1003" s="2"/>
      <c r="C1003"/>
      <c r="D1003" s="2"/>
      <c r="E1003" s="2"/>
      <c r="F1003" s="18"/>
      <c r="G1003" s="2"/>
      <c r="H1003" s="2"/>
      <c r="I1003" s="16"/>
      <c r="J1003" s="30"/>
      <c r="K1003" s="17"/>
      <c r="L1003" s="31"/>
      <c r="M1003" s="16"/>
      <c r="N1003" s="17"/>
      <c r="O1003" s="16"/>
      <c r="P1003" s="17"/>
      <c r="Q1003" s="31"/>
      <c r="R1003" s="16"/>
      <c r="S1003" s="30"/>
      <c r="T1003" s="17"/>
      <c r="U1003" s="16"/>
      <c r="V1003" s="17"/>
      <c r="W1003" s="16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  <c r="FE1003" s="2"/>
      <c r="FF1003" s="2"/>
      <c r="FG1003" s="2"/>
      <c r="FH1003" s="2"/>
      <c r="FI1003" s="2"/>
      <c r="FJ1003" s="2"/>
      <c r="FK1003" s="2"/>
      <c r="FL1003" s="2"/>
      <c r="FM1003" s="2"/>
      <c r="FN1003" s="2"/>
      <c r="FO1003" s="2"/>
      <c r="FP1003" s="2"/>
      <c r="FQ1003" s="2"/>
      <c r="FR1003" s="2"/>
      <c r="FS1003" s="2"/>
      <c r="FT1003" s="2"/>
      <c r="FU1003" s="2"/>
      <c r="FV1003" s="2"/>
      <c r="FW1003" s="2"/>
      <c r="FX1003" s="2"/>
      <c r="FY1003" s="2"/>
      <c r="FZ1003" s="2"/>
      <c r="GA1003" s="2"/>
      <c r="GB1003" s="2"/>
      <c r="GC1003" s="2"/>
      <c r="GD1003" s="2"/>
      <c r="GE1003" s="2"/>
      <c r="GF1003" s="2"/>
      <c r="GG1003" s="2"/>
      <c r="GH1003" s="2"/>
      <c r="GI1003" s="2"/>
      <c r="GJ1003" s="2"/>
      <c r="GK1003" s="2"/>
      <c r="GL1003" s="2"/>
      <c r="GM1003" s="2"/>
      <c r="GN1003" s="2"/>
    </row>
    <row r="1004" spans="2:196" s="15" customFormat="1" ht="15" customHeight="1" thickBot="1" x14ac:dyDescent="0.3">
      <c r="B1004" s="2"/>
      <c r="C1004"/>
      <c r="D1004" s="2"/>
      <c r="E1004" s="2"/>
      <c r="F1004" s="18"/>
      <c r="G1004" s="2"/>
      <c r="H1004" s="2"/>
      <c r="I1004" s="16"/>
      <c r="J1004" s="30"/>
      <c r="K1004" s="17"/>
      <c r="L1004" s="31"/>
      <c r="M1004" s="16"/>
      <c r="N1004" s="17"/>
      <c r="O1004" s="16"/>
      <c r="P1004" s="17"/>
      <c r="Q1004" s="31"/>
      <c r="R1004" s="16"/>
      <c r="S1004" s="30"/>
      <c r="T1004" s="17"/>
      <c r="U1004" s="16"/>
      <c r="V1004" s="17"/>
      <c r="W1004" s="16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  <c r="FE1004" s="2"/>
      <c r="FF1004" s="2"/>
      <c r="FG1004" s="2"/>
      <c r="FH1004" s="2"/>
      <c r="FI1004" s="2"/>
      <c r="FJ1004" s="2"/>
      <c r="FK1004" s="2"/>
      <c r="FL1004" s="2"/>
      <c r="FM1004" s="2"/>
      <c r="FN1004" s="2"/>
      <c r="FO1004" s="2"/>
      <c r="FP1004" s="2"/>
      <c r="FQ1004" s="2"/>
      <c r="FR1004" s="2"/>
      <c r="FS1004" s="2"/>
      <c r="FT1004" s="2"/>
      <c r="FU1004" s="2"/>
      <c r="FV1004" s="2"/>
      <c r="FW1004" s="2"/>
      <c r="FX1004" s="2"/>
      <c r="FY1004" s="2"/>
      <c r="FZ1004" s="2"/>
      <c r="GA1004" s="2"/>
      <c r="GB1004" s="2"/>
      <c r="GC1004" s="2"/>
      <c r="GD1004" s="2"/>
      <c r="GE1004" s="2"/>
      <c r="GF1004" s="2"/>
      <c r="GG1004" s="2"/>
      <c r="GH1004" s="2"/>
      <c r="GI1004" s="2"/>
      <c r="GJ1004" s="2"/>
      <c r="GK1004" s="2"/>
      <c r="GL1004" s="2"/>
      <c r="GM1004" s="2"/>
      <c r="GN1004" s="2"/>
    </row>
    <row r="1005" spans="2:196" s="15" customFormat="1" ht="15" customHeight="1" thickBot="1" x14ac:dyDescent="0.3">
      <c r="B1005" s="2"/>
      <c r="C1005"/>
      <c r="D1005" s="2"/>
      <c r="E1005" s="2"/>
      <c r="F1005" s="18"/>
      <c r="G1005" s="2"/>
      <c r="H1005" s="2"/>
      <c r="I1005" s="16"/>
      <c r="J1005" s="30"/>
      <c r="K1005" s="17"/>
      <c r="L1005" s="31"/>
      <c r="M1005" s="16"/>
      <c r="N1005" s="17"/>
      <c r="O1005" s="16"/>
      <c r="P1005" s="17"/>
      <c r="Q1005" s="31"/>
      <c r="R1005" s="16"/>
      <c r="S1005" s="30"/>
      <c r="T1005" s="17"/>
      <c r="U1005" s="16"/>
      <c r="V1005" s="17"/>
      <c r="W1005" s="16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  <c r="FE1005" s="2"/>
      <c r="FF1005" s="2"/>
      <c r="FG1005" s="2"/>
      <c r="FH1005" s="2"/>
      <c r="FI1005" s="2"/>
      <c r="FJ1005" s="2"/>
      <c r="FK1005" s="2"/>
      <c r="FL1005" s="2"/>
      <c r="FM1005" s="2"/>
      <c r="FN1005" s="2"/>
      <c r="FO1005" s="2"/>
      <c r="FP1005" s="2"/>
      <c r="FQ1005" s="2"/>
      <c r="FR1005" s="2"/>
      <c r="FS1005" s="2"/>
      <c r="FT1005" s="2"/>
      <c r="FU1005" s="2"/>
      <c r="FV1005" s="2"/>
      <c r="FW1005" s="2"/>
      <c r="FX1005" s="2"/>
      <c r="FY1005" s="2"/>
      <c r="FZ1005" s="2"/>
      <c r="GA1005" s="2"/>
      <c r="GB1005" s="2"/>
      <c r="GC1005" s="2"/>
      <c r="GD1005" s="2"/>
      <c r="GE1005" s="2"/>
      <c r="GF1005" s="2"/>
      <c r="GG1005" s="2"/>
      <c r="GH1005" s="2"/>
      <c r="GI1005" s="2"/>
      <c r="GJ1005" s="2"/>
      <c r="GK1005" s="2"/>
      <c r="GL1005" s="2"/>
      <c r="GM1005" s="2"/>
      <c r="GN1005" s="2"/>
    </row>
    <row r="1006" spans="2:196" s="15" customFormat="1" ht="15" customHeight="1" thickBot="1" x14ac:dyDescent="0.3">
      <c r="B1006" s="2"/>
      <c r="C1006"/>
      <c r="D1006" s="2"/>
      <c r="E1006" s="2"/>
      <c r="F1006" s="18"/>
      <c r="G1006" s="2"/>
      <c r="H1006" s="2"/>
      <c r="I1006" s="16"/>
      <c r="J1006" s="30"/>
      <c r="K1006" s="17"/>
      <c r="L1006" s="31"/>
      <c r="M1006" s="16"/>
      <c r="N1006" s="17"/>
      <c r="O1006" s="16"/>
      <c r="P1006" s="17"/>
      <c r="Q1006" s="31"/>
      <c r="R1006" s="16"/>
      <c r="S1006" s="30"/>
      <c r="T1006" s="17"/>
      <c r="U1006" s="16"/>
      <c r="V1006" s="17"/>
      <c r="W1006" s="16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  <c r="FE1006" s="2"/>
      <c r="FF1006" s="2"/>
      <c r="FG1006" s="2"/>
      <c r="FH1006" s="2"/>
      <c r="FI1006" s="2"/>
      <c r="FJ1006" s="2"/>
      <c r="FK1006" s="2"/>
      <c r="FL1006" s="2"/>
      <c r="FM1006" s="2"/>
      <c r="FN1006" s="2"/>
      <c r="FO1006" s="2"/>
      <c r="FP1006" s="2"/>
      <c r="FQ1006" s="2"/>
      <c r="FR1006" s="2"/>
      <c r="FS1006" s="2"/>
      <c r="FT1006" s="2"/>
      <c r="FU1006" s="2"/>
      <c r="FV1006" s="2"/>
      <c r="FW1006" s="2"/>
      <c r="FX1006" s="2"/>
      <c r="FY1006" s="2"/>
      <c r="FZ1006" s="2"/>
      <c r="GA1006" s="2"/>
      <c r="GB1006" s="2"/>
      <c r="GC1006" s="2"/>
      <c r="GD1006" s="2"/>
      <c r="GE1006" s="2"/>
      <c r="GF1006" s="2"/>
      <c r="GG1006" s="2"/>
      <c r="GH1006" s="2"/>
      <c r="GI1006" s="2"/>
      <c r="GJ1006" s="2"/>
      <c r="GK1006" s="2"/>
      <c r="GL1006" s="2"/>
      <c r="GM1006" s="2"/>
      <c r="GN1006" s="2"/>
    </row>
    <row r="1007" spans="2:196" s="15" customFormat="1" ht="15" customHeight="1" thickBot="1" x14ac:dyDescent="0.3">
      <c r="B1007" s="2"/>
      <c r="C1007"/>
      <c r="D1007" s="2"/>
      <c r="E1007" s="2"/>
      <c r="F1007" s="18"/>
      <c r="G1007" s="2"/>
      <c r="H1007" s="2"/>
      <c r="I1007" s="16"/>
      <c r="J1007" s="30"/>
      <c r="K1007" s="17"/>
      <c r="L1007" s="31"/>
      <c r="M1007" s="16"/>
      <c r="N1007" s="17"/>
      <c r="O1007" s="16"/>
      <c r="P1007" s="17"/>
      <c r="Q1007" s="31"/>
      <c r="R1007" s="16"/>
      <c r="S1007" s="30"/>
      <c r="T1007" s="17"/>
      <c r="U1007" s="16"/>
      <c r="V1007" s="17"/>
      <c r="W1007" s="16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  <c r="FE1007" s="2"/>
      <c r="FF1007" s="2"/>
      <c r="FG1007" s="2"/>
      <c r="FH1007" s="2"/>
      <c r="FI1007" s="2"/>
      <c r="FJ1007" s="2"/>
      <c r="FK1007" s="2"/>
      <c r="FL1007" s="2"/>
      <c r="FM1007" s="2"/>
      <c r="FN1007" s="2"/>
      <c r="FO1007" s="2"/>
      <c r="FP1007" s="2"/>
      <c r="FQ1007" s="2"/>
      <c r="FR1007" s="2"/>
      <c r="FS1007" s="2"/>
      <c r="FT1007" s="2"/>
      <c r="FU1007" s="2"/>
      <c r="FV1007" s="2"/>
      <c r="FW1007" s="2"/>
      <c r="FX1007" s="2"/>
      <c r="FY1007" s="2"/>
      <c r="FZ1007" s="2"/>
      <c r="GA1007" s="2"/>
      <c r="GB1007" s="2"/>
      <c r="GC1007" s="2"/>
      <c r="GD1007" s="2"/>
      <c r="GE1007" s="2"/>
      <c r="GF1007" s="2"/>
      <c r="GG1007" s="2"/>
      <c r="GH1007" s="2"/>
      <c r="GI1007" s="2"/>
      <c r="GJ1007" s="2"/>
      <c r="GK1007" s="2"/>
      <c r="GL1007" s="2"/>
      <c r="GM1007" s="2"/>
      <c r="GN1007" s="2"/>
    </row>
    <row r="1008" spans="2:196" s="15" customFormat="1" ht="15" customHeight="1" thickBot="1" x14ac:dyDescent="0.3">
      <c r="B1008" s="2"/>
      <c r="C1008"/>
      <c r="D1008" s="2"/>
      <c r="E1008" s="2"/>
      <c r="F1008" s="18"/>
      <c r="G1008" s="2"/>
      <c r="H1008" s="2"/>
      <c r="I1008" s="16"/>
      <c r="J1008" s="30"/>
      <c r="K1008" s="17"/>
      <c r="L1008" s="31"/>
      <c r="M1008" s="16"/>
      <c r="N1008" s="17"/>
      <c r="O1008" s="16"/>
      <c r="P1008" s="17"/>
      <c r="Q1008" s="31"/>
      <c r="R1008" s="16"/>
      <c r="S1008" s="30"/>
      <c r="T1008" s="17"/>
      <c r="U1008" s="16"/>
      <c r="V1008" s="17"/>
      <c r="W1008" s="16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  <c r="FE1008" s="2"/>
      <c r="FF1008" s="2"/>
      <c r="FG1008" s="2"/>
      <c r="FH1008" s="2"/>
      <c r="FI1008" s="2"/>
      <c r="FJ1008" s="2"/>
      <c r="FK1008" s="2"/>
      <c r="FL1008" s="2"/>
      <c r="FM1008" s="2"/>
      <c r="FN1008" s="2"/>
      <c r="FO1008" s="2"/>
      <c r="FP1008" s="2"/>
      <c r="FQ1008" s="2"/>
      <c r="FR1008" s="2"/>
      <c r="FS1008" s="2"/>
      <c r="FT1008" s="2"/>
      <c r="FU1008" s="2"/>
      <c r="FV1008" s="2"/>
      <c r="FW1008" s="2"/>
      <c r="FX1008" s="2"/>
      <c r="FY1008" s="2"/>
      <c r="FZ1008" s="2"/>
      <c r="GA1008" s="2"/>
      <c r="GB1008" s="2"/>
      <c r="GC1008" s="2"/>
      <c r="GD1008" s="2"/>
      <c r="GE1008" s="2"/>
      <c r="GF1008" s="2"/>
      <c r="GG1008" s="2"/>
      <c r="GH1008" s="2"/>
      <c r="GI1008" s="2"/>
      <c r="GJ1008" s="2"/>
      <c r="GK1008" s="2"/>
      <c r="GL1008" s="2"/>
      <c r="GM1008" s="2"/>
      <c r="GN1008" s="2"/>
    </row>
    <row r="1009" spans="2:196" s="15" customFormat="1" ht="15" customHeight="1" thickBot="1" x14ac:dyDescent="0.3">
      <c r="B1009" s="2"/>
      <c r="C1009"/>
      <c r="D1009" s="2"/>
      <c r="E1009" s="2"/>
      <c r="F1009" s="18"/>
      <c r="G1009" s="2"/>
      <c r="H1009" s="2"/>
      <c r="I1009" s="16"/>
      <c r="J1009" s="30"/>
      <c r="K1009" s="17"/>
      <c r="L1009" s="31"/>
      <c r="M1009" s="16"/>
      <c r="N1009" s="17"/>
      <c r="O1009" s="16"/>
      <c r="P1009" s="17"/>
      <c r="Q1009" s="31"/>
      <c r="R1009" s="16"/>
      <c r="S1009" s="30"/>
      <c r="T1009" s="17"/>
      <c r="U1009" s="16"/>
      <c r="V1009" s="17"/>
      <c r="W1009" s="16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  <c r="FE1009" s="2"/>
      <c r="FF1009" s="2"/>
      <c r="FG1009" s="2"/>
      <c r="FH1009" s="2"/>
      <c r="FI1009" s="2"/>
      <c r="FJ1009" s="2"/>
      <c r="FK1009" s="2"/>
      <c r="FL1009" s="2"/>
      <c r="FM1009" s="2"/>
      <c r="FN1009" s="2"/>
      <c r="FO1009" s="2"/>
      <c r="FP1009" s="2"/>
      <c r="FQ1009" s="2"/>
      <c r="FR1009" s="2"/>
      <c r="FS1009" s="2"/>
      <c r="FT1009" s="2"/>
      <c r="FU1009" s="2"/>
      <c r="FV1009" s="2"/>
      <c r="FW1009" s="2"/>
      <c r="FX1009" s="2"/>
      <c r="FY1009" s="2"/>
      <c r="FZ1009" s="2"/>
      <c r="GA1009" s="2"/>
      <c r="GB1009" s="2"/>
      <c r="GC1009" s="2"/>
      <c r="GD1009" s="2"/>
      <c r="GE1009" s="2"/>
      <c r="GF1009" s="2"/>
      <c r="GG1009" s="2"/>
      <c r="GH1009" s="2"/>
      <c r="GI1009" s="2"/>
      <c r="GJ1009" s="2"/>
      <c r="GK1009" s="2"/>
      <c r="GL1009" s="2"/>
      <c r="GM1009" s="2"/>
      <c r="GN1009" s="2"/>
    </row>
    <row r="1010" spans="2:196" s="15" customFormat="1" ht="15" customHeight="1" thickBot="1" x14ac:dyDescent="0.3">
      <c r="B1010" s="2"/>
      <c r="C1010"/>
      <c r="D1010" s="2"/>
      <c r="E1010" s="2"/>
      <c r="F1010" s="18"/>
      <c r="G1010" s="2"/>
      <c r="H1010" s="2"/>
      <c r="I1010" s="16"/>
      <c r="J1010" s="30"/>
      <c r="K1010" s="17"/>
      <c r="L1010" s="31"/>
      <c r="M1010" s="16"/>
      <c r="N1010" s="17"/>
      <c r="O1010" s="16"/>
      <c r="P1010" s="17"/>
      <c r="Q1010" s="31"/>
      <c r="R1010" s="16"/>
      <c r="S1010" s="30"/>
      <c r="T1010" s="17"/>
      <c r="U1010" s="16"/>
      <c r="V1010" s="17"/>
      <c r="W1010" s="16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  <c r="FE1010" s="2"/>
      <c r="FF1010" s="2"/>
      <c r="FG1010" s="2"/>
      <c r="FH1010" s="2"/>
      <c r="FI1010" s="2"/>
      <c r="FJ1010" s="2"/>
      <c r="FK1010" s="2"/>
      <c r="FL1010" s="2"/>
      <c r="FM1010" s="2"/>
      <c r="FN1010" s="2"/>
      <c r="FO1010" s="2"/>
      <c r="FP1010" s="2"/>
      <c r="FQ1010" s="2"/>
      <c r="FR1010" s="2"/>
      <c r="FS1010" s="2"/>
      <c r="FT1010" s="2"/>
      <c r="FU1010" s="2"/>
      <c r="FV1010" s="2"/>
      <c r="FW1010" s="2"/>
      <c r="FX1010" s="2"/>
      <c r="FY1010" s="2"/>
      <c r="FZ1010" s="2"/>
      <c r="GA1010" s="2"/>
      <c r="GB1010" s="2"/>
      <c r="GC1010" s="2"/>
      <c r="GD1010" s="2"/>
      <c r="GE1010" s="2"/>
      <c r="GF1010" s="2"/>
      <c r="GG1010" s="2"/>
      <c r="GH1010" s="2"/>
      <c r="GI1010" s="2"/>
      <c r="GJ1010" s="2"/>
      <c r="GK1010" s="2"/>
      <c r="GL1010" s="2"/>
      <c r="GM1010" s="2"/>
      <c r="GN1010" s="2"/>
    </row>
    <row r="1011" spans="2:196" s="15" customFormat="1" ht="15" customHeight="1" thickBot="1" x14ac:dyDescent="0.3">
      <c r="B1011" s="2"/>
      <c r="C1011"/>
      <c r="D1011" s="2"/>
      <c r="E1011" s="2"/>
      <c r="F1011" s="18"/>
      <c r="G1011" s="2"/>
      <c r="H1011" s="2"/>
      <c r="I1011" s="16"/>
      <c r="J1011" s="30"/>
      <c r="K1011" s="17"/>
      <c r="L1011" s="31"/>
      <c r="M1011" s="16"/>
      <c r="N1011" s="17"/>
      <c r="O1011" s="16"/>
      <c r="P1011" s="17"/>
      <c r="Q1011" s="31"/>
      <c r="R1011" s="16"/>
      <c r="S1011" s="30"/>
      <c r="T1011" s="17"/>
      <c r="U1011" s="16"/>
      <c r="V1011" s="17"/>
      <c r="W1011" s="16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  <c r="FE1011" s="2"/>
      <c r="FF1011" s="2"/>
      <c r="FG1011" s="2"/>
      <c r="FH1011" s="2"/>
      <c r="FI1011" s="2"/>
      <c r="FJ1011" s="2"/>
      <c r="FK1011" s="2"/>
      <c r="FL1011" s="2"/>
      <c r="FM1011" s="2"/>
      <c r="FN1011" s="2"/>
      <c r="FO1011" s="2"/>
      <c r="FP1011" s="2"/>
      <c r="FQ1011" s="2"/>
      <c r="FR1011" s="2"/>
      <c r="FS1011" s="2"/>
      <c r="FT1011" s="2"/>
      <c r="FU1011" s="2"/>
      <c r="FV1011" s="2"/>
      <c r="FW1011" s="2"/>
      <c r="FX1011" s="2"/>
      <c r="FY1011" s="2"/>
      <c r="FZ1011" s="2"/>
      <c r="GA1011" s="2"/>
      <c r="GB1011" s="2"/>
      <c r="GC1011" s="2"/>
      <c r="GD1011" s="2"/>
      <c r="GE1011" s="2"/>
      <c r="GF1011" s="2"/>
      <c r="GG1011" s="2"/>
      <c r="GH1011" s="2"/>
      <c r="GI1011" s="2"/>
      <c r="GJ1011" s="2"/>
      <c r="GK1011" s="2"/>
      <c r="GL1011" s="2"/>
      <c r="GM1011" s="2"/>
      <c r="GN1011" s="2"/>
    </row>
    <row r="1012" spans="2:196" s="15" customFormat="1" ht="15" customHeight="1" thickBot="1" x14ac:dyDescent="0.3">
      <c r="B1012" s="2"/>
      <c r="C1012"/>
      <c r="D1012" s="2"/>
      <c r="E1012" s="2"/>
      <c r="F1012" s="18"/>
      <c r="G1012" s="2"/>
      <c r="H1012" s="2"/>
      <c r="I1012" s="16"/>
      <c r="J1012" s="30"/>
      <c r="K1012" s="17"/>
      <c r="L1012" s="31"/>
      <c r="M1012" s="16"/>
      <c r="N1012" s="17"/>
      <c r="O1012" s="16"/>
      <c r="P1012" s="17"/>
      <c r="Q1012" s="31"/>
      <c r="R1012" s="16"/>
      <c r="S1012" s="30"/>
      <c r="T1012" s="17"/>
      <c r="U1012" s="16"/>
      <c r="V1012" s="17"/>
      <c r="W1012" s="16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  <c r="FE1012" s="2"/>
      <c r="FF1012" s="2"/>
      <c r="FG1012" s="2"/>
      <c r="FH1012" s="2"/>
      <c r="FI1012" s="2"/>
      <c r="FJ1012" s="2"/>
      <c r="FK1012" s="2"/>
      <c r="FL1012" s="2"/>
      <c r="FM1012" s="2"/>
      <c r="FN1012" s="2"/>
      <c r="FO1012" s="2"/>
      <c r="FP1012" s="2"/>
      <c r="FQ1012" s="2"/>
      <c r="FR1012" s="2"/>
      <c r="FS1012" s="2"/>
      <c r="FT1012" s="2"/>
      <c r="FU1012" s="2"/>
      <c r="FV1012" s="2"/>
      <c r="FW1012" s="2"/>
      <c r="FX1012" s="2"/>
      <c r="FY1012" s="2"/>
      <c r="FZ1012" s="2"/>
      <c r="GA1012" s="2"/>
      <c r="GB1012" s="2"/>
      <c r="GC1012" s="2"/>
      <c r="GD1012" s="2"/>
      <c r="GE1012" s="2"/>
      <c r="GF1012" s="2"/>
      <c r="GG1012" s="2"/>
      <c r="GH1012" s="2"/>
      <c r="GI1012" s="2"/>
      <c r="GJ1012" s="2"/>
      <c r="GK1012" s="2"/>
      <c r="GL1012" s="2"/>
      <c r="GM1012" s="2"/>
      <c r="GN1012" s="2"/>
    </row>
    <row r="1013" spans="2:196" s="15" customFormat="1" ht="15" customHeight="1" thickBot="1" x14ac:dyDescent="0.3">
      <c r="B1013" s="2"/>
      <c r="C1013"/>
      <c r="D1013" s="2"/>
      <c r="E1013" s="2"/>
      <c r="F1013" s="18"/>
      <c r="G1013" s="2"/>
      <c r="H1013" s="2"/>
      <c r="I1013" s="16"/>
      <c r="J1013" s="30"/>
      <c r="K1013" s="17"/>
      <c r="L1013" s="31"/>
      <c r="M1013" s="16"/>
      <c r="N1013" s="17"/>
      <c r="O1013" s="16"/>
      <c r="P1013" s="17"/>
      <c r="Q1013" s="31"/>
      <c r="R1013" s="16"/>
      <c r="S1013" s="30"/>
      <c r="T1013" s="17"/>
      <c r="U1013" s="16"/>
      <c r="V1013" s="17"/>
      <c r="W1013" s="16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  <c r="FE1013" s="2"/>
      <c r="FF1013" s="2"/>
      <c r="FG1013" s="2"/>
      <c r="FH1013" s="2"/>
      <c r="FI1013" s="2"/>
      <c r="FJ1013" s="2"/>
      <c r="FK1013" s="2"/>
      <c r="FL1013" s="2"/>
      <c r="FM1013" s="2"/>
      <c r="FN1013" s="2"/>
      <c r="FO1013" s="2"/>
      <c r="FP1013" s="2"/>
      <c r="FQ1013" s="2"/>
      <c r="FR1013" s="2"/>
      <c r="FS1013" s="2"/>
      <c r="FT1013" s="2"/>
      <c r="FU1013" s="2"/>
      <c r="FV1013" s="2"/>
      <c r="FW1013" s="2"/>
      <c r="FX1013" s="2"/>
      <c r="FY1013" s="2"/>
      <c r="FZ1013" s="2"/>
      <c r="GA1013" s="2"/>
      <c r="GB1013" s="2"/>
      <c r="GC1013" s="2"/>
      <c r="GD1013" s="2"/>
      <c r="GE1013" s="2"/>
      <c r="GF1013" s="2"/>
      <c r="GG1013" s="2"/>
      <c r="GH1013" s="2"/>
      <c r="GI1013" s="2"/>
      <c r="GJ1013" s="2"/>
      <c r="GK1013" s="2"/>
      <c r="GL1013" s="2"/>
      <c r="GM1013" s="2"/>
      <c r="GN1013" s="2"/>
    </row>
    <row r="1014" spans="2:196" s="15" customFormat="1" ht="15" customHeight="1" thickBot="1" x14ac:dyDescent="0.3">
      <c r="B1014" s="2"/>
      <c r="C1014"/>
      <c r="D1014" s="2"/>
      <c r="E1014" s="2"/>
      <c r="F1014" s="18"/>
      <c r="G1014" s="2"/>
      <c r="H1014" s="2"/>
      <c r="I1014" s="16"/>
      <c r="J1014" s="30"/>
      <c r="K1014" s="17"/>
      <c r="L1014" s="31"/>
      <c r="M1014" s="16"/>
      <c r="N1014" s="17"/>
      <c r="O1014" s="16"/>
      <c r="P1014" s="17"/>
      <c r="Q1014" s="31"/>
      <c r="R1014" s="16"/>
      <c r="S1014" s="30"/>
      <c r="T1014" s="17"/>
      <c r="U1014" s="16"/>
      <c r="V1014" s="17"/>
      <c r="W1014" s="16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  <c r="FE1014" s="2"/>
      <c r="FF1014" s="2"/>
      <c r="FG1014" s="2"/>
      <c r="FH1014" s="2"/>
      <c r="FI1014" s="2"/>
      <c r="FJ1014" s="2"/>
      <c r="FK1014" s="2"/>
      <c r="FL1014" s="2"/>
      <c r="FM1014" s="2"/>
      <c r="FN1014" s="2"/>
      <c r="FO1014" s="2"/>
      <c r="FP1014" s="2"/>
      <c r="FQ1014" s="2"/>
      <c r="FR1014" s="2"/>
      <c r="FS1014" s="2"/>
      <c r="FT1014" s="2"/>
      <c r="FU1014" s="2"/>
      <c r="FV1014" s="2"/>
      <c r="FW1014" s="2"/>
      <c r="FX1014" s="2"/>
      <c r="FY1014" s="2"/>
      <c r="FZ1014" s="2"/>
      <c r="GA1014" s="2"/>
      <c r="GB1014" s="2"/>
      <c r="GC1014" s="2"/>
      <c r="GD1014" s="2"/>
      <c r="GE1014" s="2"/>
      <c r="GF1014" s="2"/>
      <c r="GG1014" s="2"/>
      <c r="GH1014" s="2"/>
      <c r="GI1014" s="2"/>
      <c r="GJ1014" s="2"/>
      <c r="GK1014" s="2"/>
      <c r="GL1014" s="2"/>
      <c r="GM1014" s="2"/>
      <c r="GN1014" s="2"/>
    </row>
    <row r="1015" spans="2:196" s="15" customFormat="1" ht="15" customHeight="1" thickBot="1" x14ac:dyDescent="0.3">
      <c r="B1015" s="2"/>
      <c r="C1015"/>
      <c r="D1015" s="2"/>
      <c r="E1015" s="2"/>
      <c r="F1015" s="18"/>
      <c r="G1015" s="2"/>
      <c r="H1015" s="2"/>
      <c r="I1015" s="16"/>
      <c r="J1015" s="30"/>
      <c r="K1015" s="17"/>
      <c r="L1015" s="31"/>
      <c r="M1015" s="16"/>
      <c r="N1015" s="17"/>
      <c r="O1015" s="16"/>
      <c r="P1015" s="17"/>
      <c r="Q1015" s="31"/>
      <c r="R1015" s="16"/>
      <c r="S1015" s="30"/>
      <c r="T1015" s="17"/>
      <c r="U1015" s="16"/>
      <c r="V1015" s="17"/>
      <c r="W1015" s="16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  <c r="FE1015" s="2"/>
      <c r="FF1015" s="2"/>
      <c r="FG1015" s="2"/>
      <c r="FH1015" s="2"/>
      <c r="FI1015" s="2"/>
      <c r="FJ1015" s="2"/>
      <c r="FK1015" s="2"/>
      <c r="FL1015" s="2"/>
      <c r="FM1015" s="2"/>
      <c r="FN1015" s="2"/>
      <c r="FO1015" s="2"/>
      <c r="FP1015" s="2"/>
      <c r="FQ1015" s="2"/>
      <c r="FR1015" s="2"/>
      <c r="FS1015" s="2"/>
      <c r="FT1015" s="2"/>
      <c r="FU1015" s="2"/>
      <c r="FV1015" s="2"/>
      <c r="FW1015" s="2"/>
      <c r="FX1015" s="2"/>
      <c r="FY1015" s="2"/>
      <c r="FZ1015" s="2"/>
      <c r="GA1015" s="2"/>
      <c r="GB1015" s="2"/>
      <c r="GC1015" s="2"/>
      <c r="GD1015" s="2"/>
      <c r="GE1015" s="2"/>
      <c r="GF1015" s="2"/>
      <c r="GG1015" s="2"/>
      <c r="GH1015" s="2"/>
      <c r="GI1015" s="2"/>
      <c r="GJ1015" s="2"/>
      <c r="GK1015" s="2"/>
      <c r="GL1015" s="2"/>
      <c r="GM1015" s="2"/>
      <c r="GN1015" s="2"/>
    </row>
    <row r="1016" spans="2:196" s="15" customFormat="1" ht="15" customHeight="1" thickBot="1" x14ac:dyDescent="0.3">
      <c r="B1016" s="2"/>
      <c r="C1016"/>
      <c r="D1016" s="2"/>
      <c r="E1016" s="2"/>
      <c r="F1016" s="18"/>
      <c r="G1016" s="2"/>
      <c r="H1016" s="2"/>
      <c r="I1016" s="16"/>
      <c r="J1016" s="30"/>
      <c r="K1016" s="17"/>
      <c r="L1016" s="31"/>
      <c r="M1016" s="16"/>
      <c r="N1016" s="17"/>
      <c r="O1016" s="16"/>
      <c r="P1016" s="17"/>
      <c r="Q1016" s="31"/>
      <c r="R1016" s="16"/>
      <c r="S1016" s="30"/>
      <c r="T1016" s="17"/>
      <c r="U1016" s="16"/>
      <c r="V1016" s="17"/>
      <c r="W1016" s="16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  <c r="FE1016" s="2"/>
      <c r="FF1016" s="2"/>
      <c r="FG1016" s="2"/>
      <c r="FH1016" s="2"/>
      <c r="FI1016" s="2"/>
      <c r="FJ1016" s="2"/>
      <c r="FK1016" s="2"/>
      <c r="FL1016" s="2"/>
      <c r="FM1016" s="2"/>
      <c r="FN1016" s="2"/>
      <c r="FO1016" s="2"/>
      <c r="FP1016" s="2"/>
      <c r="FQ1016" s="2"/>
      <c r="FR1016" s="2"/>
      <c r="FS1016" s="2"/>
      <c r="FT1016" s="2"/>
      <c r="FU1016" s="2"/>
      <c r="FV1016" s="2"/>
      <c r="FW1016" s="2"/>
      <c r="FX1016" s="2"/>
      <c r="FY1016" s="2"/>
      <c r="FZ1016" s="2"/>
      <c r="GA1016" s="2"/>
      <c r="GB1016" s="2"/>
      <c r="GC1016" s="2"/>
      <c r="GD1016" s="2"/>
      <c r="GE1016" s="2"/>
      <c r="GF1016" s="2"/>
      <c r="GG1016" s="2"/>
      <c r="GH1016" s="2"/>
      <c r="GI1016" s="2"/>
      <c r="GJ1016" s="2"/>
      <c r="GK1016" s="2"/>
      <c r="GL1016" s="2"/>
      <c r="GM1016" s="2"/>
      <c r="GN1016" s="2"/>
    </row>
    <row r="1017" spans="2:196" s="15" customFormat="1" ht="15" customHeight="1" thickBot="1" x14ac:dyDescent="0.3">
      <c r="B1017" s="2"/>
      <c r="C1017"/>
      <c r="D1017" s="2"/>
      <c r="E1017" s="2"/>
      <c r="F1017" s="18"/>
      <c r="G1017" s="2"/>
      <c r="H1017" s="2"/>
      <c r="I1017" s="16"/>
      <c r="J1017" s="30"/>
      <c r="K1017" s="17"/>
      <c r="L1017" s="31"/>
      <c r="M1017" s="16"/>
      <c r="N1017" s="17"/>
      <c r="O1017" s="16"/>
      <c r="P1017" s="17"/>
      <c r="Q1017" s="31"/>
      <c r="R1017" s="16"/>
      <c r="S1017" s="30"/>
      <c r="T1017" s="17"/>
      <c r="U1017" s="16"/>
      <c r="V1017" s="17"/>
      <c r="W1017" s="16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  <c r="FE1017" s="2"/>
      <c r="FF1017" s="2"/>
      <c r="FG1017" s="2"/>
      <c r="FH1017" s="2"/>
      <c r="FI1017" s="2"/>
      <c r="FJ1017" s="2"/>
      <c r="FK1017" s="2"/>
      <c r="FL1017" s="2"/>
      <c r="FM1017" s="2"/>
      <c r="FN1017" s="2"/>
      <c r="FO1017" s="2"/>
      <c r="FP1017" s="2"/>
      <c r="FQ1017" s="2"/>
      <c r="FR1017" s="2"/>
      <c r="FS1017" s="2"/>
      <c r="FT1017" s="2"/>
      <c r="FU1017" s="2"/>
      <c r="FV1017" s="2"/>
      <c r="FW1017" s="2"/>
      <c r="FX1017" s="2"/>
      <c r="FY1017" s="2"/>
      <c r="FZ1017" s="2"/>
      <c r="GA1017" s="2"/>
      <c r="GB1017" s="2"/>
      <c r="GC1017" s="2"/>
      <c r="GD1017" s="2"/>
      <c r="GE1017" s="2"/>
      <c r="GF1017" s="2"/>
      <c r="GG1017" s="2"/>
      <c r="GH1017" s="2"/>
      <c r="GI1017" s="2"/>
      <c r="GJ1017" s="2"/>
      <c r="GK1017" s="2"/>
      <c r="GL1017" s="2"/>
      <c r="GM1017" s="2"/>
      <c r="GN1017" s="2"/>
    </row>
    <row r="1018" spans="2:196" s="15" customFormat="1" ht="15" customHeight="1" thickBot="1" x14ac:dyDescent="0.3">
      <c r="B1018" s="2"/>
      <c r="C1018"/>
      <c r="D1018" s="2"/>
      <c r="E1018" s="2"/>
      <c r="F1018" s="18"/>
      <c r="G1018" s="2"/>
      <c r="H1018" s="2"/>
      <c r="I1018" s="16"/>
      <c r="J1018" s="30"/>
      <c r="K1018" s="17"/>
      <c r="L1018" s="31"/>
      <c r="M1018" s="16"/>
      <c r="N1018" s="17"/>
      <c r="O1018" s="16"/>
      <c r="P1018" s="17"/>
      <c r="Q1018" s="31"/>
      <c r="R1018" s="16"/>
      <c r="S1018" s="30"/>
      <c r="T1018" s="17"/>
      <c r="U1018" s="16"/>
      <c r="V1018" s="17"/>
      <c r="W1018" s="16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  <c r="FE1018" s="2"/>
      <c r="FF1018" s="2"/>
      <c r="FG1018" s="2"/>
      <c r="FH1018" s="2"/>
      <c r="FI1018" s="2"/>
      <c r="FJ1018" s="2"/>
      <c r="FK1018" s="2"/>
      <c r="FL1018" s="2"/>
      <c r="FM1018" s="2"/>
      <c r="FN1018" s="2"/>
      <c r="FO1018" s="2"/>
      <c r="FP1018" s="2"/>
      <c r="FQ1018" s="2"/>
      <c r="FR1018" s="2"/>
      <c r="FS1018" s="2"/>
      <c r="FT1018" s="2"/>
      <c r="FU1018" s="2"/>
      <c r="FV1018" s="2"/>
      <c r="FW1018" s="2"/>
      <c r="FX1018" s="2"/>
      <c r="FY1018" s="2"/>
      <c r="FZ1018" s="2"/>
      <c r="GA1018" s="2"/>
      <c r="GB1018" s="2"/>
      <c r="GC1018" s="2"/>
      <c r="GD1018" s="2"/>
      <c r="GE1018" s="2"/>
      <c r="GF1018" s="2"/>
      <c r="GG1018" s="2"/>
      <c r="GH1018" s="2"/>
      <c r="GI1018" s="2"/>
      <c r="GJ1018" s="2"/>
      <c r="GK1018" s="2"/>
      <c r="GL1018" s="2"/>
      <c r="GM1018" s="2"/>
      <c r="GN1018" s="2"/>
    </row>
    <row r="1019" spans="2:196" s="15" customFormat="1" ht="15" customHeight="1" thickBot="1" x14ac:dyDescent="0.3">
      <c r="B1019" s="2"/>
      <c r="C1019"/>
      <c r="D1019" s="2"/>
      <c r="E1019" s="2"/>
      <c r="F1019" s="18"/>
      <c r="G1019" s="2"/>
      <c r="H1019" s="2"/>
      <c r="I1019" s="16"/>
      <c r="J1019" s="30"/>
      <c r="K1019" s="17"/>
      <c r="L1019" s="31"/>
      <c r="M1019" s="16"/>
      <c r="N1019" s="17"/>
      <c r="O1019" s="16"/>
      <c r="P1019" s="17"/>
      <c r="Q1019" s="31"/>
      <c r="R1019" s="16"/>
      <c r="S1019" s="30"/>
      <c r="T1019" s="17"/>
      <c r="U1019" s="16"/>
      <c r="V1019" s="17"/>
      <c r="W1019" s="16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  <c r="FE1019" s="2"/>
      <c r="FF1019" s="2"/>
      <c r="FG1019" s="2"/>
      <c r="FH1019" s="2"/>
      <c r="FI1019" s="2"/>
      <c r="FJ1019" s="2"/>
      <c r="FK1019" s="2"/>
      <c r="FL1019" s="2"/>
      <c r="FM1019" s="2"/>
      <c r="FN1019" s="2"/>
      <c r="FO1019" s="2"/>
      <c r="FP1019" s="2"/>
      <c r="FQ1019" s="2"/>
      <c r="FR1019" s="2"/>
      <c r="FS1019" s="2"/>
      <c r="FT1019" s="2"/>
      <c r="FU1019" s="2"/>
      <c r="FV1019" s="2"/>
      <c r="FW1019" s="2"/>
      <c r="FX1019" s="2"/>
      <c r="FY1019" s="2"/>
      <c r="FZ1019" s="2"/>
      <c r="GA1019" s="2"/>
      <c r="GB1019" s="2"/>
      <c r="GC1019" s="2"/>
      <c r="GD1019" s="2"/>
      <c r="GE1019" s="2"/>
      <c r="GF1019" s="2"/>
      <c r="GG1019" s="2"/>
      <c r="GH1019" s="2"/>
      <c r="GI1019" s="2"/>
      <c r="GJ1019" s="2"/>
      <c r="GK1019" s="2"/>
      <c r="GL1019" s="2"/>
      <c r="GM1019" s="2"/>
      <c r="GN1019" s="2"/>
    </row>
    <row r="1020" spans="2:196" s="15" customFormat="1" ht="15" customHeight="1" thickBot="1" x14ac:dyDescent="0.3">
      <c r="B1020" s="2"/>
      <c r="C1020"/>
      <c r="D1020" s="2"/>
      <c r="E1020" s="2"/>
      <c r="F1020" s="18"/>
      <c r="G1020" s="2"/>
      <c r="H1020" s="2"/>
      <c r="I1020" s="16"/>
      <c r="J1020" s="30"/>
      <c r="K1020" s="17"/>
      <c r="L1020" s="31"/>
      <c r="M1020" s="16"/>
      <c r="N1020" s="17"/>
      <c r="O1020" s="16"/>
      <c r="P1020" s="17"/>
      <c r="Q1020" s="31"/>
      <c r="R1020" s="16"/>
      <c r="S1020" s="30"/>
      <c r="T1020" s="17"/>
      <c r="U1020" s="16"/>
      <c r="V1020" s="17"/>
      <c r="W1020" s="16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  <c r="FE1020" s="2"/>
      <c r="FF1020" s="2"/>
      <c r="FG1020" s="2"/>
      <c r="FH1020" s="2"/>
      <c r="FI1020" s="2"/>
      <c r="FJ1020" s="2"/>
      <c r="FK1020" s="2"/>
      <c r="FL1020" s="2"/>
      <c r="FM1020" s="2"/>
      <c r="FN1020" s="2"/>
      <c r="FO1020" s="2"/>
      <c r="FP1020" s="2"/>
      <c r="FQ1020" s="2"/>
      <c r="FR1020" s="2"/>
      <c r="FS1020" s="2"/>
      <c r="FT1020" s="2"/>
      <c r="FU1020" s="2"/>
      <c r="FV1020" s="2"/>
      <c r="FW1020" s="2"/>
      <c r="FX1020" s="2"/>
      <c r="FY1020" s="2"/>
      <c r="FZ1020" s="2"/>
      <c r="GA1020" s="2"/>
      <c r="GB1020" s="2"/>
      <c r="GC1020" s="2"/>
      <c r="GD1020" s="2"/>
      <c r="GE1020" s="2"/>
      <c r="GF1020" s="2"/>
      <c r="GG1020" s="2"/>
      <c r="GH1020" s="2"/>
      <c r="GI1020" s="2"/>
      <c r="GJ1020" s="2"/>
      <c r="GK1020" s="2"/>
      <c r="GL1020" s="2"/>
      <c r="GM1020" s="2"/>
      <c r="GN1020" s="2"/>
    </row>
    <row r="1021" spans="2:196" s="15" customFormat="1" ht="15" customHeight="1" thickBot="1" x14ac:dyDescent="0.3">
      <c r="B1021" s="2"/>
      <c r="C1021"/>
      <c r="D1021" s="2"/>
      <c r="E1021" s="2"/>
      <c r="F1021" s="18"/>
      <c r="G1021" s="2"/>
      <c r="H1021" s="2"/>
      <c r="I1021" s="16"/>
      <c r="J1021" s="30"/>
      <c r="K1021" s="17"/>
      <c r="L1021" s="31"/>
      <c r="M1021" s="16"/>
      <c r="N1021" s="17"/>
      <c r="O1021" s="16"/>
      <c r="P1021" s="17"/>
      <c r="Q1021" s="31"/>
      <c r="R1021" s="16"/>
      <c r="S1021" s="30"/>
      <c r="T1021" s="17"/>
      <c r="U1021" s="16"/>
      <c r="V1021" s="17"/>
      <c r="W1021" s="16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  <c r="FE1021" s="2"/>
      <c r="FF1021" s="2"/>
      <c r="FG1021" s="2"/>
      <c r="FH1021" s="2"/>
      <c r="FI1021" s="2"/>
      <c r="FJ1021" s="2"/>
      <c r="FK1021" s="2"/>
      <c r="FL1021" s="2"/>
      <c r="FM1021" s="2"/>
      <c r="FN1021" s="2"/>
      <c r="FO1021" s="2"/>
      <c r="FP1021" s="2"/>
      <c r="FQ1021" s="2"/>
      <c r="FR1021" s="2"/>
      <c r="FS1021" s="2"/>
      <c r="FT1021" s="2"/>
      <c r="FU1021" s="2"/>
      <c r="FV1021" s="2"/>
      <c r="FW1021" s="2"/>
      <c r="FX1021" s="2"/>
      <c r="FY1021" s="2"/>
      <c r="FZ1021" s="2"/>
      <c r="GA1021" s="2"/>
      <c r="GB1021" s="2"/>
      <c r="GC1021" s="2"/>
      <c r="GD1021" s="2"/>
      <c r="GE1021" s="2"/>
      <c r="GF1021" s="2"/>
      <c r="GG1021" s="2"/>
      <c r="GH1021" s="2"/>
      <c r="GI1021" s="2"/>
      <c r="GJ1021" s="2"/>
      <c r="GK1021" s="2"/>
      <c r="GL1021" s="2"/>
      <c r="GM1021" s="2"/>
      <c r="GN1021" s="2"/>
    </row>
    <row r="1022" spans="2:196" s="15" customFormat="1" ht="15" customHeight="1" thickBot="1" x14ac:dyDescent="0.3">
      <c r="B1022" s="2"/>
      <c r="C1022"/>
      <c r="D1022" s="2"/>
      <c r="E1022" s="2"/>
      <c r="F1022" s="18"/>
      <c r="G1022" s="2"/>
      <c r="H1022" s="2"/>
      <c r="I1022" s="16"/>
      <c r="J1022" s="30"/>
      <c r="K1022" s="17"/>
      <c r="L1022" s="31"/>
      <c r="M1022" s="16"/>
      <c r="N1022" s="17"/>
      <c r="O1022" s="16"/>
      <c r="P1022" s="17"/>
      <c r="Q1022" s="31"/>
      <c r="R1022" s="16"/>
      <c r="S1022" s="30"/>
      <c r="T1022" s="17"/>
      <c r="U1022" s="16"/>
      <c r="V1022" s="17"/>
      <c r="W1022" s="16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  <c r="FE1022" s="2"/>
      <c r="FF1022" s="2"/>
      <c r="FG1022" s="2"/>
      <c r="FH1022" s="2"/>
      <c r="FI1022" s="2"/>
      <c r="FJ1022" s="2"/>
      <c r="FK1022" s="2"/>
      <c r="FL1022" s="2"/>
      <c r="FM1022" s="2"/>
      <c r="FN1022" s="2"/>
      <c r="FO1022" s="2"/>
      <c r="FP1022" s="2"/>
      <c r="FQ1022" s="2"/>
      <c r="FR1022" s="2"/>
      <c r="FS1022" s="2"/>
      <c r="FT1022" s="2"/>
      <c r="FU1022" s="2"/>
      <c r="FV1022" s="2"/>
      <c r="FW1022" s="2"/>
      <c r="FX1022" s="2"/>
      <c r="FY1022" s="2"/>
      <c r="FZ1022" s="2"/>
      <c r="GA1022" s="2"/>
      <c r="GB1022" s="2"/>
      <c r="GC1022" s="2"/>
      <c r="GD1022" s="2"/>
      <c r="GE1022" s="2"/>
      <c r="GF1022" s="2"/>
      <c r="GG1022" s="2"/>
      <c r="GH1022" s="2"/>
      <c r="GI1022" s="2"/>
      <c r="GJ1022" s="2"/>
      <c r="GK1022" s="2"/>
      <c r="GL1022" s="2"/>
      <c r="GM1022" s="2"/>
      <c r="GN1022" s="2"/>
    </row>
    <row r="1023" spans="2:196" s="15" customFormat="1" ht="15" customHeight="1" thickBot="1" x14ac:dyDescent="0.3">
      <c r="B1023" s="2"/>
      <c r="C1023"/>
      <c r="D1023" s="2"/>
      <c r="E1023" s="2"/>
      <c r="F1023" s="18"/>
      <c r="G1023" s="2"/>
      <c r="H1023" s="2"/>
      <c r="I1023" s="16"/>
      <c r="J1023" s="30"/>
      <c r="K1023" s="17"/>
      <c r="L1023" s="31"/>
      <c r="M1023" s="16"/>
      <c r="N1023" s="17"/>
      <c r="O1023" s="16"/>
      <c r="P1023" s="17"/>
      <c r="Q1023" s="31"/>
      <c r="R1023" s="16"/>
      <c r="S1023" s="30"/>
      <c r="T1023" s="17"/>
      <c r="U1023" s="16"/>
      <c r="V1023" s="17"/>
      <c r="W1023" s="16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  <c r="FE1023" s="2"/>
      <c r="FF1023" s="2"/>
      <c r="FG1023" s="2"/>
      <c r="FH1023" s="2"/>
      <c r="FI1023" s="2"/>
      <c r="FJ1023" s="2"/>
      <c r="FK1023" s="2"/>
      <c r="FL1023" s="2"/>
      <c r="FM1023" s="2"/>
      <c r="FN1023" s="2"/>
      <c r="FO1023" s="2"/>
      <c r="FP1023" s="2"/>
      <c r="FQ1023" s="2"/>
      <c r="FR1023" s="2"/>
      <c r="FS1023" s="2"/>
      <c r="FT1023" s="2"/>
      <c r="FU1023" s="2"/>
      <c r="FV1023" s="2"/>
      <c r="FW1023" s="2"/>
      <c r="FX1023" s="2"/>
      <c r="FY1023" s="2"/>
      <c r="FZ1023" s="2"/>
      <c r="GA1023" s="2"/>
      <c r="GB1023" s="2"/>
      <c r="GC1023" s="2"/>
      <c r="GD1023" s="2"/>
      <c r="GE1023" s="2"/>
      <c r="GF1023" s="2"/>
      <c r="GG1023" s="2"/>
      <c r="GH1023" s="2"/>
      <c r="GI1023" s="2"/>
      <c r="GJ1023" s="2"/>
      <c r="GK1023" s="2"/>
      <c r="GL1023" s="2"/>
      <c r="GM1023" s="2"/>
      <c r="GN1023" s="2"/>
    </row>
    <row r="1024" spans="2:196" s="15" customFormat="1" ht="15" customHeight="1" thickBot="1" x14ac:dyDescent="0.3">
      <c r="B1024" s="2"/>
      <c r="C1024"/>
      <c r="D1024" s="2"/>
      <c r="E1024" s="2"/>
      <c r="F1024" s="18"/>
      <c r="G1024" s="2"/>
      <c r="H1024" s="2"/>
      <c r="I1024" s="16"/>
      <c r="J1024" s="30"/>
      <c r="K1024" s="17"/>
      <c r="L1024" s="31"/>
      <c r="M1024" s="16"/>
      <c r="N1024" s="17"/>
      <c r="O1024" s="16"/>
      <c r="P1024" s="17"/>
      <c r="Q1024" s="31"/>
      <c r="R1024" s="16"/>
      <c r="S1024" s="30"/>
      <c r="T1024" s="17"/>
      <c r="U1024" s="16"/>
      <c r="V1024" s="17"/>
      <c r="W1024" s="16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  <c r="FE1024" s="2"/>
      <c r="FF1024" s="2"/>
      <c r="FG1024" s="2"/>
      <c r="FH1024" s="2"/>
      <c r="FI1024" s="2"/>
      <c r="FJ1024" s="2"/>
      <c r="FK1024" s="2"/>
      <c r="FL1024" s="2"/>
      <c r="FM1024" s="2"/>
      <c r="FN1024" s="2"/>
      <c r="FO1024" s="2"/>
      <c r="FP1024" s="2"/>
      <c r="FQ1024" s="2"/>
      <c r="FR1024" s="2"/>
      <c r="FS1024" s="2"/>
      <c r="FT1024" s="2"/>
      <c r="FU1024" s="2"/>
      <c r="FV1024" s="2"/>
      <c r="FW1024" s="2"/>
      <c r="FX1024" s="2"/>
      <c r="FY1024" s="2"/>
      <c r="FZ1024" s="2"/>
      <c r="GA1024" s="2"/>
      <c r="GB1024" s="2"/>
      <c r="GC1024" s="2"/>
      <c r="GD1024" s="2"/>
      <c r="GE1024" s="2"/>
      <c r="GF1024" s="2"/>
      <c r="GG1024" s="2"/>
      <c r="GH1024" s="2"/>
      <c r="GI1024" s="2"/>
      <c r="GJ1024" s="2"/>
      <c r="GK1024" s="2"/>
      <c r="GL1024" s="2"/>
      <c r="GM1024" s="2"/>
      <c r="GN1024" s="2"/>
    </row>
    <row r="1025" spans="2:196" s="15" customFormat="1" ht="15" customHeight="1" thickBot="1" x14ac:dyDescent="0.3">
      <c r="B1025" s="2"/>
      <c r="C1025"/>
      <c r="D1025" s="2"/>
      <c r="E1025" s="2"/>
      <c r="F1025" s="18"/>
      <c r="G1025" s="2"/>
      <c r="H1025" s="2"/>
      <c r="I1025" s="16"/>
      <c r="J1025" s="30"/>
      <c r="K1025" s="17"/>
      <c r="L1025" s="31"/>
      <c r="M1025" s="16"/>
      <c r="N1025" s="17"/>
      <c r="O1025" s="16"/>
      <c r="P1025" s="17"/>
      <c r="Q1025" s="31"/>
      <c r="R1025" s="16"/>
      <c r="S1025" s="30"/>
      <c r="T1025" s="17"/>
      <c r="U1025" s="16"/>
      <c r="V1025" s="17"/>
      <c r="W1025" s="16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  <c r="FE1025" s="2"/>
      <c r="FF1025" s="2"/>
      <c r="FG1025" s="2"/>
      <c r="FH1025" s="2"/>
      <c r="FI1025" s="2"/>
      <c r="FJ1025" s="2"/>
      <c r="FK1025" s="2"/>
      <c r="FL1025" s="2"/>
      <c r="FM1025" s="2"/>
      <c r="FN1025" s="2"/>
      <c r="FO1025" s="2"/>
      <c r="FP1025" s="2"/>
      <c r="FQ1025" s="2"/>
      <c r="FR1025" s="2"/>
      <c r="FS1025" s="2"/>
      <c r="FT1025" s="2"/>
      <c r="FU1025" s="2"/>
      <c r="FV1025" s="2"/>
      <c r="FW1025" s="2"/>
      <c r="FX1025" s="2"/>
      <c r="FY1025" s="2"/>
      <c r="FZ1025" s="2"/>
      <c r="GA1025" s="2"/>
      <c r="GB1025" s="2"/>
      <c r="GC1025" s="2"/>
      <c r="GD1025" s="2"/>
      <c r="GE1025" s="2"/>
      <c r="GF1025" s="2"/>
      <c r="GG1025" s="2"/>
      <c r="GH1025" s="2"/>
      <c r="GI1025" s="2"/>
      <c r="GJ1025" s="2"/>
      <c r="GK1025" s="2"/>
      <c r="GL1025" s="2"/>
      <c r="GM1025" s="2"/>
      <c r="GN1025" s="2"/>
    </row>
    <row r="1026" spans="2:196" s="15" customFormat="1" ht="15" customHeight="1" thickBot="1" x14ac:dyDescent="0.3">
      <c r="B1026" s="2"/>
      <c r="C1026"/>
      <c r="D1026" s="2"/>
      <c r="E1026" s="2"/>
      <c r="F1026" s="18"/>
      <c r="G1026" s="2"/>
      <c r="H1026" s="2"/>
      <c r="I1026" s="16"/>
      <c r="J1026" s="30"/>
      <c r="K1026" s="17"/>
      <c r="L1026" s="31"/>
      <c r="M1026" s="16"/>
      <c r="N1026" s="17"/>
      <c r="O1026" s="16"/>
      <c r="P1026" s="17"/>
      <c r="Q1026" s="31"/>
      <c r="R1026" s="16"/>
      <c r="S1026" s="30"/>
      <c r="T1026" s="17"/>
      <c r="U1026" s="16"/>
      <c r="V1026" s="17"/>
      <c r="W1026" s="16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  <c r="FE1026" s="2"/>
      <c r="FF1026" s="2"/>
      <c r="FG1026" s="2"/>
      <c r="FH1026" s="2"/>
      <c r="FI1026" s="2"/>
      <c r="FJ1026" s="2"/>
      <c r="FK1026" s="2"/>
      <c r="FL1026" s="2"/>
      <c r="FM1026" s="2"/>
      <c r="FN1026" s="2"/>
      <c r="FO1026" s="2"/>
      <c r="FP1026" s="2"/>
      <c r="FQ1026" s="2"/>
      <c r="FR1026" s="2"/>
      <c r="FS1026" s="2"/>
      <c r="FT1026" s="2"/>
      <c r="FU1026" s="2"/>
      <c r="FV1026" s="2"/>
      <c r="FW1026" s="2"/>
      <c r="FX1026" s="2"/>
      <c r="FY1026" s="2"/>
      <c r="FZ1026" s="2"/>
      <c r="GA1026" s="2"/>
      <c r="GB1026" s="2"/>
      <c r="GC1026" s="2"/>
      <c r="GD1026" s="2"/>
      <c r="GE1026" s="2"/>
      <c r="GF1026" s="2"/>
      <c r="GG1026" s="2"/>
      <c r="GH1026" s="2"/>
      <c r="GI1026" s="2"/>
      <c r="GJ1026" s="2"/>
      <c r="GK1026" s="2"/>
      <c r="GL1026" s="2"/>
      <c r="GM1026" s="2"/>
      <c r="GN1026" s="2"/>
    </row>
    <row r="1027" spans="2:196" s="15" customFormat="1" ht="15" customHeight="1" thickBot="1" x14ac:dyDescent="0.3">
      <c r="B1027" s="2"/>
      <c r="C1027"/>
      <c r="D1027" s="2"/>
      <c r="E1027" s="2"/>
      <c r="F1027" s="18"/>
      <c r="G1027" s="2"/>
      <c r="H1027" s="2"/>
      <c r="I1027" s="16"/>
      <c r="J1027" s="30"/>
      <c r="K1027" s="17"/>
      <c r="L1027" s="31"/>
      <c r="M1027" s="16"/>
      <c r="N1027" s="17"/>
      <c r="O1027" s="16"/>
      <c r="P1027" s="17"/>
      <c r="Q1027" s="31"/>
      <c r="R1027" s="16"/>
      <c r="S1027" s="30"/>
      <c r="T1027" s="17"/>
      <c r="U1027" s="16"/>
      <c r="V1027" s="17"/>
      <c r="W1027" s="16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  <c r="FE1027" s="2"/>
      <c r="FF1027" s="2"/>
      <c r="FG1027" s="2"/>
      <c r="FH1027" s="2"/>
      <c r="FI1027" s="2"/>
      <c r="FJ1027" s="2"/>
      <c r="FK1027" s="2"/>
      <c r="FL1027" s="2"/>
      <c r="FM1027" s="2"/>
      <c r="FN1027" s="2"/>
      <c r="FO1027" s="2"/>
      <c r="FP1027" s="2"/>
      <c r="FQ1027" s="2"/>
      <c r="FR1027" s="2"/>
      <c r="FS1027" s="2"/>
      <c r="FT1027" s="2"/>
      <c r="FU1027" s="2"/>
      <c r="FV1027" s="2"/>
      <c r="FW1027" s="2"/>
      <c r="FX1027" s="2"/>
      <c r="FY1027" s="2"/>
      <c r="FZ1027" s="2"/>
      <c r="GA1027" s="2"/>
      <c r="GB1027" s="2"/>
      <c r="GC1027" s="2"/>
      <c r="GD1027" s="2"/>
      <c r="GE1027" s="2"/>
      <c r="GF1027" s="2"/>
      <c r="GG1027" s="2"/>
      <c r="GH1027" s="2"/>
      <c r="GI1027" s="2"/>
      <c r="GJ1027" s="2"/>
      <c r="GK1027" s="2"/>
      <c r="GL1027" s="2"/>
      <c r="GM1027" s="2"/>
      <c r="GN1027" s="2"/>
    </row>
    <row r="1028" spans="2:196" s="15" customFormat="1" ht="15" customHeight="1" thickBot="1" x14ac:dyDescent="0.3">
      <c r="B1028" s="2"/>
      <c r="C1028"/>
      <c r="D1028" s="2"/>
      <c r="E1028" s="2"/>
      <c r="F1028" s="18"/>
      <c r="G1028" s="2"/>
      <c r="H1028" s="2"/>
      <c r="I1028" s="16"/>
      <c r="J1028" s="30"/>
      <c r="K1028" s="17"/>
      <c r="L1028" s="31"/>
      <c r="M1028" s="16"/>
      <c r="N1028" s="17"/>
      <c r="O1028" s="16"/>
      <c r="P1028" s="17"/>
      <c r="Q1028" s="31"/>
      <c r="R1028" s="16"/>
      <c r="S1028" s="30"/>
      <c r="T1028" s="17"/>
      <c r="U1028" s="16"/>
      <c r="V1028" s="17"/>
      <c r="W1028" s="16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  <c r="FE1028" s="2"/>
      <c r="FF1028" s="2"/>
      <c r="FG1028" s="2"/>
      <c r="FH1028" s="2"/>
      <c r="FI1028" s="2"/>
      <c r="FJ1028" s="2"/>
      <c r="FK1028" s="2"/>
      <c r="FL1028" s="2"/>
      <c r="FM1028" s="2"/>
      <c r="FN1028" s="2"/>
      <c r="FO1028" s="2"/>
      <c r="FP1028" s="2"/>
      <c r="FQ1028" s="2"/>
      <c r="FR1028" s="2"/>
      <c r="FS1028" s="2"/>
      <c r="FT1028" s="2"/>
      <c r="FU1028" s="2"/>
      <c r="FV1028" s="2"/>
      <c r="FW1028" s="2"/>
      <c r="FX1028" s="2"/>
      <c r="FY1028" s="2"/>
      <c r="FZ1028" s="2"/>
      <c r="GA1028" s="2"/>
      <c r="GB1028" s="2"/>
      <c r="GC1028" s="2"/>
      <c r="GD1028" s="2"/>
      <c r="GE1028" s="2"/>
      <c r="GF1028" s="2"/>
      <c r="GG1028" s="2"/>
      <c r="GH1028" s="2"/>
      <c r="GI1028" s="2"/>
      <c r="GJ1028" s="2"/>
      <c r="GK1028" s="2"/>
      <c r="GL1028" s="2"/>
      <c r="GM1028" s="2"/>
      <c r="GN1028" s="2"/>
    </row>
    <row r="1029" spans="2:196" s="15" customFormat="1" ht="15" customHeight="1" thickBot="1" x14ac:dyDescent="0.3">
      <c r="B1029" s="2"/>
      <c r="C1029"/>
      <c r="D1029" s="2"/>
      <c r="E1029" s="2"/>
      <c r="F1029" s="18"/>
      <c r="G1029" s="2"/>
      <c r="H1029" s="2"/>
      <c r="I1029" s="16"/>
      <c r="J1029" s="30"/>
      <c r="K1029" s="17"/>
      <c r="L1029" s="31"/>
      <c r="M1029" s="16"/>
      <c r="N1029" s="17"/>
      <c r="O1029" s="16"/>
      <c r="P1029" s="17"/>
      <c r="Q1029" s="31"/>
      <c r="R1029" s="16"/>
      <c r="S1029" s="30"/>
      <c r="T1029" s="17"/>
      <c r="U1029" s="16"/>
      <c r="V1029" s="17"/>
      <c r="W1029" s="16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  <c r="FE1029" s="2"/>
      <c r="FF1029" s="2"/>
      <c r="FG1029" s="2"/>
      <c r="FH1029" s="2"/>
      <c r="FI1029" s="2"/>
      <c r="FJ1029" s="2"/>
      <c r="FK1029" s="2"/>
      <c r="FL1029" s="2"/>
      <c r="FM1029" s="2"/>
      <c r="FN1029" s="2"/>
      <c r="FO1029" s="2"/>
      <c r="FP1029" s="2"/>
      <c r="FQ1029" s="2"/>
      <c r="FR1029" s="2"/>
      <c r="FS1029" s="2"/>
      <c r="FT1029" s="2"/>
      <c r="FU1029" s="2"/>
      <c r="FV1029" s="2"/>
      <c r="FW1029" s="2"/>
      <c r="FX1029" s="2"/>
      <c r="FY1029" s="2"/>
      <c r="FZ1029" s="2"/>
      <c r="GA1029" s="2"/>
      <c r="GB1029" s="2"/>
      <c r="GC1029" s="2"/>
      <c r="GD1029" s="2"/>
      <c r="GE1029" s="2"/>
      <c r="GF1029" s="2"/>
      <c r="GG1029" s="2"/>
      <c r="GH1029" s="2"/>
      <c r="GI1029" s="2"/>
      <c r="GJ1029" s="2"/>
      <c r="GK1029" s="2"/>
      <c r="GL1029" s="2"/>
      <c r="GM1029" s="2"/>
      <c r="GN1029" s="2"/>
    </row>
    <row r="1030" spans="2:196" s="15" customFormat="1" ht="15" customHeight="1" thickBot="1" x14ac:dyDescent="0.3">
      <c r="B1030" s="2"/>
      <c r="C1030"/>
      <c r="D1030" s="2"/>
      <c r="E1030" s="2"/>
      <c r="F1030" s="18"/>
      <c r="G1030" s="2"/>
      <c r="H1030" s="2"/>
      <c r="I1030" s="16"/>
      <c r="J1030" s="30"/>
      <c r="K1030" s="17"/>
      <c r="L1030" s="31"/>
      <c r="M1030" s="16"/>
      <c r="N1030" s="17"/>
      <c r="O1030" s="16"/>
      <c r="P1030" s="17"/>
      <c r="Q1030" s="31"/>
      <c r="R1030" s="16"/>
      <c r="S1030" s="30"/>
      <c r="T1030" s="17"/>
      <c r="U1030" s="16"/>
      <c r="V1030" s="17"/>
      <c r="W1030" s="16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  <c r="FE1030" s="2"/>
      <c r="FF1030" s="2"/>
      <c r="FG1030" s="2"/>
      <c r="FH1030" s="2"/>
      <c r="FI1030" s="2"/>
      <c r="FJ1030" s="2"/>
      <c r="FK1030" s="2"/>
      <c r="FL1030" s="2"/>
      <c r="FM1030" s="2"/>
      <c r="FN1030" s="2"/>
      <c r="FO1030" s="2"/>
      <c r="FP1030" s="2"/>
      <c r="FQ1030" s="2"/>
      <c r="FR1030" s="2"/>
      <c r="FS1030" s="2"/>
      <c r="FT1030" s="2"/>
      <c r="FU1030" s="2"/>
      <c r="FV1030" s="2"/>
      <c r="FW1030" s="2"/>
      <c r="FX1030" s="2"/>
      <c r="FY1030" s="2"/>
      <c r="FZ1030" s="2"/>
      <c r="GA1030" s="2"/>
      <c r="GB1030" s="2"/>
      <c r="GC1030" s="2"/>
      <c r="GD1030" s="2"/>
      <c r="GE1030" s="2"/>
      <c r="GF1030" s="2"/>
      <c r="GG1030" s="2"/>
      <c r="GH1030" s="2"/>
      <c r="GI1030" s="2"/>
      <c r="GJ1030" s="2"/>
      <c r="GK1030" s="2"/>
      <c r="GL1030" s="2"/>
      <c r="GM1030" s="2"/>
      <c r="GN1030" s="2"/>
    </row>
    <row r="1031" spans="2:196" s="15" customFormat="1" ht="15" customHeight="1" thickBot="1" x14ac:dyDescent="0.3">
      <c r="B1031" s="2"/>
      <c r="C1031"/>
      <c r="D1031" s="2"/>
      <c r="E1031" s="2"/>
      <c r="F1031" s="18"/>
      <c r="G1031" s="2"/>
      <c r="H1031" s="2"/>
      <c r="I1031" s="16"/>
      <c r="J1031" s="30"/>
      <c r="K1031" s="17"/>
      <c r="L1031" s="31"/>
      <c r="M1031" s="16"/>
      <c r="N1031" s="17"/>
      <c r="O1031" s="16"/>
      <c r="P1031" s="17"/>
      <c r="Q1031" s="31"/>
      <c r="R1031" s="16"/>
      <c r="S1031" s="30"/>
      <c r="T1031" s="17"/>
      <c r="U1031" s="16"/>
      <c r="V1031" s="17"/>
      <c r="W1031" s="16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  <c r="FE1031" s="2"/>
      <c r="FF1031" s="2"/>
      <c r="FG1031" s="2"/>
      <c r="FH1031" s="2"/>
      <c r="FI1031" s="2"/>
      <c r="FJ1031" s="2"/>
      <c r="FK1031" s="2"/>
      <c r="FL1031" s="2"/>
      <c r="FM1031" s="2"/>
      <c r="FN1031" s="2"/>
      <c r="FO1031" s="2"/>
      <c r="FP1031" s="2"/>
      <c r="FQ1031" s="2"/>
      <c r="FR1031" s="2"/>
      <c r="FS1031" s="2"/>
      <c r="FT1031" s="2"/>
      <c r="FU1031" s="2"/>
      <c r="FV1031" s="2"/>
      <c r="FW1031" s="2"/>
      <c r="FX1031" s="2"/>
      <c r="FY1031" s="2"/>
      <c r="FZ1031" s="2"/>
      <c r="GA1031" s="2"/>
      <c r="GB1031" s="2"/>
      <c r="GC1031" s="2"/>
      <c r="GD1031" s="2"/>
      <c r="GE1031" s="2"/>
      <c r="GF1031" s="2"/>
      <c r="GG1031" s="2"/>
      <c r="GH1031" s="2"/>
      <c r="GI1031" s="2"/>
      <c r="GJ1031" s="2"/>
      <c r="GK1031" s="2"/>
      <c r="GL1031" s="2"/>
      <c r="GM1031" s="2"/>
      <c r="GN1031" s="2"/>
    </row>
    <row r="1032" spans="2:196" s="15" customFormat="1" ht="15" customHeight="1" thickBot="1" x14ac:dyDescent="0.3">
      <c r="B1032" s="2"/>
      <c r="C1032"/>
      <c r="D1032" s="2"/>
      <c r="E1032" s="2"/>
      <c r="F1032" s="18"/>
      <c r="G1032" s="2"/>
      <c r="H1032" s="2"/>
      <c r="I1032" s="16"/>
      <c r="J1032" s="30"/>
      <c r="K1032" s="17"/>
      <c r="L1032" s="31"/>
      <c r="M1032" s="16"/>
      <c r="N1032" s="17"/>
      <c r="O1032" s="16"/>
      <c r="P1032" s="17"/>
      <c r="Q1032" s="31"/>
      <c r="R1032" s="16"/>
      <c r="S1032" s="30"/>
      <c r="T1032" s="17"/>
      <c r="U1032" s="16"/>
      <c r="V1032" s="17"/>
      <c r="W1032" s="16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  <c r="FE1032" s="2"/>
      <c r="FF1032" s="2"/>
      <c r="FG1032" s="2"/>
      <c r="FH1032" s="2"/>
      <c r="FI1032" s="2"/>
      <c r="FJ1032" s="2"/>
      <c r="FK1032" s="2"/>
      <c r="FL1032" s="2"/>
      <c r="FM1032" s="2"/>
      <c r="FN1032" s="2"/>
      <c r="FO1032" s="2"/>
      <c r="FP1032" s="2"/>
      <c r="FQ1032" s="2"/>
      <c r="FR1032" s="2"/>
      <c r="FS1032" s="2"/>
      <c r="FT1032" s="2"/>
      <c r="FU1032" s="2"/>
      <c r="FV1032" s="2"/>
      <c r="FW1032" s="2"/>
      <c r="FX1032" s="2"/>
      <c r="FY1032" s="2"/>
      <c r="FZ1032" s="2"/>
      <c r="GA1032" s="2"/>
      <c r="GB1032" s="2"/>
      <c r="GC1032" s="2"/>
      <c r="GD1032" s="2"/>
      <c r="GE1032" s="2"/>
      <c r="GF1032" s="2"/>
      <c r="GG1032" s="2"/>
      <c r="GH1032" s="2"/>
      <c r="GI1032" s="2"/>
      <c r="GJ1032" s="2"/>
      <c r="GK1032" s="2"/>
      <c r="GL1032" s="2"/>
      <c r="GM1032" s="2"/>
      <c r="GN1032" s="2"/>
    </row>
    <row r="1033" spans="2:196" s="15" customFormat="1" ht="15" customHeight="1" thickBot="1" x14ac:dyDescent="0.3">
      <c r="B1033" s="2"/>
      <c r="C1033"/>
      <c r="D1033" s="2"/>
      <c r="E1033" s="2"/>
      <c r="F1033" s="18"/>
      <c r="G1033" s="2"/>
      <c r="H1033" s="2"/>
      <c r="I1033" s="16"/>
      <c r="J1033" s="30"/>
      <c r="K1033" s="17"/>
      <c r="L1033" s="31"/>
      <c r="M1033" s="16"/>
      <c r="N1033" s="17"/>
      <c r="O1033" s="16"/>
      <c r="P1033" s="17"/>
      <c r="Q1033" s="31"/>
      <c r="R1033" s="16"/>
      <c r="S1033" s="30"/>
      <c r="T1033" s="17"/>
      <c r="U1033" s="16"/>
      <c r="V1033" s="17"/>
      <c r="W1033" s="16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  <c r="FE1033" s="2"/>
      <c r="FF1033" s="2"/>
      <c r="FG1033" s="2"/>
      <c r="FH1033" s="2"/>
      <c r="FI1033" s="2"/>
      <c r="FJ1033" s="2"/>
      <c r="FK1033" s="2"/>
      <c r="FL1033" s="2"/>
      <c r="FM1033" s="2"/>
      <c r="FN1033" s="2"/>
      <c r="FO1033" s="2"/>
      <c r="FP1033" s="2"/>
      <c r="FQ1033" s="2"/>
      <c r="FR1033" s="2"/>
      <c r="FS1033" s="2"/>
      <c r="FT1033" s="2"/>
      <c r="FU1033" s="2"/>
      <c r="FV1033" s="2"/>
      <c r="FW1033" s="2"/>
      <c r="FX1033" s="2"/>
      <c r="FY1033" s="2"/>
      <c r="FZ1033" s="2"/>
      <c r="GA1033" s="2"/>
      <c r="GB1033" s="2"/>
      <c r="GC1033" s="2"/>
      <c r="GD1033" s="2"/>
      <c r="GE1033" s="2"/>
      <c r="GF1033" s="2"/>
      <c r="GG1033" s="2"/>
      <c r="GH1033" s="2"/>
      <c r="GI1033" s="2"/>
      <c r="GJ1033" s="2"/>
      <c r="GK1033" s="2"/>
      <c r="GL1033" s="2"/>
      <c r="GM1033" s="2"/>
      <c r="GN1033" s="2"/>
    </row>
    <row r="1034" spans="2:196" s="15" customFormat="1" ht="15" customHeight="1" thickBot="1" x14ac:dyDescent="0.3">
      <c r="B1034" s="2"/>
      <c r="C1034"/>
      <c r="D1034" s="2"/>
      <c r="E1034" s="2"/>
      <c r="F1034" s="18"/>
      <c r="G1034" s="2"/>
      <c r="H1034" s="2"/>
      <c r="I1034" s="16"/>
      <c r="J1034" s="30"/>
      <c r="K1034" s="17"/>
      <c r="L1034" s="31"/>
      <c r="M1034" s="16"/>
      <c r="N1034" s="17"/>
      <c r="O1034" s="16"/>
      <c r="P1034" s="17"/>
      <c r="Q1034" s="31"/>
      <c r="R1034" s="16"/>
      <c r="S1034" s="30"/>
      <c r="T1034" s="17"/>
      <c r="U1034" s="16"/>
      <c r="V1034" s="17"/>
      <c r="W1034" s="16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  <c r="FE1034" s="2"/>
      <c r="FF1034" s="2"/>
      <c r="FG1034" s="2"/>
      <c r="FH1034" s="2"/>
      <c r="FI1034" s="2"/>
      <c r="FJ1034" s="2"/>
      <c r="FK1034" s="2"/>
      <c r="FL1034" s="2"/>
      <c r="FM1034" s="2"/>
      <c r="FN1034" s="2"/>
      <c r="FO1034" s="2"/>
      <c r="FP1034" s="2"/>
      <c r="FQ1034" s="2"/>
      <c r="FR1034" s="2"/>
      <c r="FS1034" s="2"/>
      <c r="FT1034" s="2"/>
      <c r="FU1034" s="2"/>
      <c r="FV1034" s="2"/>
      <c r="FW1034" s="2"/>
      <c r="FX1034" s="2"/>
      <c r="FY1034" s="2"/>
      <c r="FZ1034" s="2"/>
      <c r="GA1034" s="2"/>
      <c r="GB1034" s="2"/>
      <c r="GC1034" s="2"/>
      <c r="GD1034" s="2"/>
      <c r="GE1034" s="2"/>
      <c r="GF1034" s="2"/>
      <c r="GG1034" s="2"/>
      <c r="GH1034" s="2"/>
      <c r="GI1034" s="2"/>
      <c r="GJ1034" s="2"/>
      <c r="GK1034" s="2"/>
      <c r="GL1034" s="2"/>
      <c r="GM1034" s="2"/>
      <c r="GN1034" s="2"/>
    </row>
    <row r="1035" spans="2:196" s="15" customFormat="1" ht="15" customHeight="1" thickBot="1" x14ac:dyDescent="0.3">
      <c r="B1035" s="2"/>
      <c r="C1035"/>
      <c r="D1035" s="2"/>
      <c r="E1035" s="2"/>
      <c r="F1035" s="18"/>
      <c r="G1035" s="2"/>
      <c r="H1035" s="2"/>
      <c r="I1035" s="16"/>
      <c r="J1035" s="30"/>
      <c r="K1035" s="17"/>
      <c r="L1035" s="31"/>
      <c r="M1035" s="16"/>
      <c r="N1035" s="17"/>
      <c r="O1035" s="16"/>
      <c r="P1035" s="17"/>
      <c r="Q1035" s="31"/>
      <c r="R1035" s="16"/>
      <c r="S1035" s="30"/>
      <c r="T1035" s="17"/>
      <c r="U1035" s="16"/>
      <c r="V1035" s="17"/>
      <c r="W1035" s="16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  <c r="FE1035" s="2"/>
      <c r="FF1035" s="2"/>
      <c r="FG1035" s="2"/>
      <c r="FH1035" s="2"/>
      <c r="FI1035" s="2"/>
      <c r="FJ1035" s="2"/>
      <c r="FK1035" s="2"/>
      <c r="FL1035" s="2"/>
      <c r="FM1035" s="2"/>
      <c r="FN1035" s="2"/>
      <c r="FO1035" s="2"/>
      <c r="FP1035" s="2"/>
      <c r="FQ1035" s="2"/>
      <c r="FR1035" s="2"/>
      <c r="FS1035" s="2"/>
      <c r="FT1035" s="2"/>
      <c r="FU1035" s="2"/>
      <c r="FV1035" s="2"/>
      <c r="FW1035" s="2"/>
      <c r="FX1035" s="2"/>
      <c r="FY1035" s="2"/>
      <c r="FZ1035" s="2"/>
      <c r="GA1035" s="2"/>
      <c r="GB1035" s="2"/>
      <c r="GC1035" s="2"/>
      <c r="GD1035" s="2"/>
      <c r="GE1035" s="2"/>
      <c r="GF1035" s="2"/>
      <c r="GG1035" s="2"/>
      <c r="GH1035" s="2"/>
      <c r="GI1035" s="2"/>
      <c r="GJ1035" s="2"/>
      <c r="GK1035" s="2"/>
      <c r="GL1035" s="2"/>
      <c r="GM1035" s="2"/>
      <c r="GN1035" s="2"/>
    </row>
    <row r="1036" spans="2:196" s="15" customFormat="1" ht="15" customHeight="1" thickBot="1" x14ac:dyDescent="0.3">
      <c r="B1036" s="2"/>
      <c r="C1036"/>
      <c r="D1036" s="2"/>
      <c r="E1036" s="2"/>
      <c r="F1036" s="18"/>
      <c r="G1036" s="2"/>
      <c r="H1036" s="2"/>
      <c r="I1036" s="16"/>
      <c r="J1036" s="30"/>
      <c r="K1036" s="17"/>
      <c r="L1036" s="31"/>
      <c r="M1036" s="16"/>
      <c r="N1036" s="17"/>
      <c r="O1036" s="16"/>
      <c r="P1036" s="17"/>
      <c r="Q1036" s="31"/>
      <c r="R1036" s="16"/>
      <c r="S1036" s="30"/>
      <c r="T1036" s="17"/>
      <c r="U1036" s="16"/>
      <c r="V1036" s="17"/>
      <c r="W1036" s="16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  <c r="FE1036" s="2"/>
      <c r="FF1036" s="2"/>
      <c r="FG1036" s="2"/>
      <c r="FH1036" s="2"/>
      <c r="FI1036" s="2"/>
      <c r="FJ1036" s="2"/>
      <c r="FK1036" s="2"/>
      <c r="FL1036" s="2"/>
      <c r="FM1036" s="2"/>
      <c r="FN1036" s="2"/>
      <c r="FO1036" s="2"/>
      <c r="FP1036" s="2"/>
      <c r="FQ1036" s="2"/>
      <c r="FR1036" s="2"/>
      <c r="FS1036" s="2"/>
      <c r="FT1036" s="2"/>
      <c r="FU1036" s="2"/>
      <c r="FV1036" s="2"/>
      <c r="FW1036" s="2"/>
      <c r="FX1036" s="2"/>
      <c r="FY1036" s="2"/>
      <c r="FZ1036" s="2"/>
      <c r="GA1036" s="2"/>
      <c r="GB1036" s="2"/>
      <c r="GC1036" s="2"/>
      <c r="GD1036" s="2"/>
      <c r="GE1036" s="2"/>
      <c r="GF1036" s="2"/>
      <c r="GG1036" s="2"/>
      <c r="GH1036" s="2"/>
      <c r="GI1036" s="2"/>
      <c r="GJ1036" s="2"/>
      <c r="GK1036" s="2"/>
      <c r="GL1036" s="2"/>
      <c r="GM1036" s="2"/>
      <c r="GN1036" s="2"/>
    </row>
  </sheetData>
  <sortState xmlns:xlrd2="http://schemas.microsoft.com/office/spreadsheetml/2017/richdata2" ref="A2:GN1044">
    <sortCondition ref="B2:B1044"/>
  </sortState>
  <conditionalFormatting sqref="B2:B11">
    <cfRule type="expression" dxfId="3" priority="23">
      <formula>IF(ISERR(SEARCH("N",A2)&gt;0),FALSE,TRUE)</formula>
    </cfRule>
    <cfRule type="expression" dxfId="2" priority="24">
      <formula>#REF!&gt;0</formula>
    </cfRule>
  </conditionalFormatting>
  <conditionalFormatting sqref="X2:X11">
    <cfRule type="expression" dxfId="1" priority="3">
      <formula>IF(ISERR(SEARCH("N",W2)&gt;0),FALSE,TRUE)</formula>
    </cfRule>
    <cfRule type="expression" dxfId="0" priority="4">
      <formula>#REF!&gt;0</formula>
    </cfRule>
  </conditionalFormatting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50A4-2002-4F82-BF7C-18802A0F0D4C}">
  <dimension ref="A1:O392"/>
  <sheetViews>
    <sheetView topLeftCell="A100" workbookViewId="0">
      <selection activeCell="A2" sqref="A2"/>
    </sheetView>
  </sheetViews>
  <sheetFormatPr defaultColWidth="17.85546875" defaultRowHeight="15" x14ac:dyDescent="0.25"/>
  <cols>
    <col min="1" max="1" width="24" bestFit="1" customWidth="1"/>
    <col min="2" max="2" width="50" style="22" customWidth="1"/>
    <col min="3" max="5" width="0" style="22" hidden="1" customWidth="1"/>
    <col min="6" max="6" width="28.5703125" style="28" hidden="1" customWidth="1"/>
    <col min="7" max="7" width="29.7109375" style="28" hidden="1" customWidth="1"/>
    <col min="8" max="11" width="0" style="22" hidden="1" customWidth="1"/>
    <col min="12" max="12" width="17.85546875" style="22"/>
    <col min="13" max="13" width="29.85546875" style="22" hidden="1" customWidth="1"/>
    <col min="14" max="15" width="0" style="22" hidden="1" customWidth="1"/>
    <col min="16" max="16384" width="17.85546875" style="22"/>
  </cols>
  <sheetData>
    <row r="1" spans="1:15" s="20" customFormat="1" ht="25.5" customHeight="1" x14ac:dyDescent="0.25">
      <c r="A1" t="s">
        <v>66</v>
      </c>
      <c r="B1" s="20" t="s">
        <v>67</v>
      </c>
      <c r="C1" s="20" t="s">
        <v>68</v>
      </c>
      <c r="D1" s="20" t="s">
        <v>69</v>
      </c>
      <c r="E1" s="20" t="s">
        <v>70</v>
      </c>
      <c r="F1" s="21" t="s">
        <v>71</v>
      </c>
      <c r="G1" s="21" t="s">
        <v>72</v>
      </c>
      <c r="H1" s="20" t="s">
        <v>73</v>
      </c>
      <c r="I1" s="20" t="s">
        <v>74</v>
      </c>
      <c r="J1" s="20" t="s">
        <v>75</v>
      </c>
      <c r="K1" s="20" t="s">
        <v>76</v>
      </c>
      <c r="L1" s="20" t="s">
        <v>77</v>
      </c>
      <c r="M1" s="20" t="s">
        <v>78</v>
      </c>
      <c r="N1" s="20" t="s">
        <v>79</v>
      </c>
      <c r="O1" s="20" t="s">
        <v>80</v>
      </c>
    </row>
    <row r="2" spans="1:15" x14ac:dyDescent="0.25">
      <c r="A2" t="s">
        <v>81</v>
      </c>
      <c r="B2" s="22" t="s">
        <v>82</v>
      </c>
      <c r="C2" s="22" t="s">
        <v>83</v>
      </c>
      <c r="D2" s="22" t="s">
        <v>85</v>
      </c>
      <c r="E2" s="22" t="s">
        <v>84</v>
      </c>
      <c r="F2" s="22" t="s">
        <v>86</v>
      </c>
      <c r="G2" s="22" t="s">
        <v>87</v>
      </c>
      <c r="H2" s="22">
        <v>120.65</v>
      </c>
      <c r="I2" s="23">
        <f t="shared" ref="I2:I65" si="0">H2/128</f>
        <v>0.94257812500000004</v>
      </c>
      <c r="J2" s="22">
        <v>3</v>
      </c>
      <c r="K2" s="22">
        <v>74.5</v>
      </c>
      <c r="L2" s="22">
        <v>0.92600000000000005</v>
      </c>
      <c r="M2" s="24" t="s">
        <v>89</v>
      </c>
      <c r="N2" s="22" t="s">
        <v>88</v>
      </c>
      <c r="O2" s="22">
        <v>6</v>
      </c>
    </row>
    <row r="3" spans="1:15" x14ac:dyDescent="0.25">
      <c r="A3" t="s">
        <v>90</v>
      </c>
      <c r="B3" s="22" t="s">
        <v>91</v>
      </c>
      <c r="C3" s="22" t="s">
        <v>92</v>
      </c>
      <c r="D3" s="22" t="s">
        <v>94</v>
      </c>
      <c r="E3" s="22" t="s">
        <v>93</v>
      </c>
      <c r="F3" s="22" t="s">
        <v>95</v>
      </c>
      <c r="G3" s="22" t="s">
        <v>96</v>
      </c>
      <c r="H3" s="22">
        <v>660</v>
      </c>
      <c r="I3" s="22">
        <f t="shared" si="0"/>
        <v>5.15625</v>
      </c>
      <c r="J3" s="22">
        <v>3</v>
      </c>
      <c r="K3" s="22">
        <v>88</v>
      </c>
      <c r="L3" s="22">
        <v>0.95799999999999996</v>
      </c>
      <c r="M3" s="24" t="s">
        <v>89</v>
      </c>
      <c r="N3" s="22" t="s">
        <v>88</v>
      </c>
      <c r="O3" s="22">
        <v>9</v>
      </c>
    </row>
    <row r="4" spans="1:15" x14ac:dyDescent="0.25">
      <c r="A4" t="s">
        <v>97</v>
      </c>
      <c r="B4" s="22" t="s">
        <v>98</v>
      </c>
      <c r="C4" s="22" t="s">
        <v>92</v>
      </c>
      <c r="D4" s="22" t="s">
        <v>100</v>
      </c>
      <c r="E4" s="22" t="s">
        <v>99</v>
      </c>
      <c r="F4" s="22" t="s">
        <v>101</v>
      </c>
      <c r="G4" s="22" t="s">
        <v>101</v>
      </c>
      <c r="H4" s="22">
        <v>145.56</v>
      </c>
      <c r="I4" s="22">
        <f t="shared" si="0"/>
        <v>1.1371875</v>
      </c>
      <c r="J4" s="22">
        <v>3</v>
      </c>
      <c r="K4" s="22">
        <v>84</v>
      </c>
      <c r="L4" s="22">
        <v>1</v>
      </c>
      <c r="M4" s="24" t="s">
        <v>102</v>
      </c>
      <c r="N4" s="22" t="s">
        <v>88</v>
      </c>
      <c r="O4" s="22">
        <v>12</v>
      </c>
    </row>
    <row r="5" spans="1:15" x14ac:dyDescent="0.25">
      <c r="A5" t="s">
        <v>103</v>
      </c>
      <c r="B5" s="22" t="s">
        <v>104</v>
      </c>
      <c r="C5" s="22" t="s">
        <v>83</v>
      </c>
      <c r="D5" s="22" t="s">
        <v>106</v>
      </c>
      <c r="E5" s="22" t="s">
        <v>105</v>
      </c>
      <c r="F5" s="22" t="s">
        <v>107</v>
      </c>
      <c r="G5" s="22" t="s">
        <v>108</v>
      </c>
      <c r="H5" s="22">
        <v>170.04</v>
      </c>
      <c r="I5" s="22">
        <f t="shared" si="0"/>
        <v>1.3284374999999999</v>
      </c>
      <c r="J5" s="22">
        <v>3</v>
      </c>
      <c r="K5" s="22">
        <v>76</v>
      </c>
      <c r="L5" s="22">
        <v>0.97099999999999997</v>
      </c>
      <c r="M5" s="24" t="s">
        <v>89</v>
      </c>
      <c r="N5" s="22" t="s">
        <v>88</v>
      </c>
      <c r="O5" s="22">
        <v>6</v>
      </c>
    </row>
    <row r="6" spans="1:15" x14ac:dyDescent="0.25">
      <c r="A6" t="s">
        <v>109</v>
      </c>
      <c r="B6" s="22" t="s">
        <v>110</v>
      </c>
      <c r="C6" s="22" t="s">
        <v>83</v>
      </c>
      <c r="D6" s="22" t="s">
        <v>112</v>
      </c>
      <c r="E6" s="22" t="s">
        <v>111</v>
      </c>
      <c r="F6" s="22" t="s">
        <v>113</v>
      </c>
      <c r="G6" s="22" t="s">
        <v>114</v>
      </c>
      <c r="H6" s="22">
        <v>159.15</v>
      </c>
      <c r="I6" s="22">
        <f t="shared" si="0"/>
        <v>1.243359375</v>
      </c>
      <c r="J6" s="22" t="s">
        <v>115</v>
      </c>
      <c r="K6" s="22">
        <v>165</v>
      </c>
      <c r="L6" s="22">
        <v>1.02</v>
      </c>
      <c r="M6" s="24" t="s">
        <v>89</v>
      </c>
      <c r="N6" s="22" t="s">
        <v>88</v>
      </c>
      <c r="O6" s="22">
        <v>6</v>
      </c>
    </row>
    <row r="7" spans="1:15" x14ac:dyDescent="0.25">
      <c r="A7" t="s">
        <v>116</v>
      </c>
      <c r="B7" s="22" t="s">
        <v>117</v>
      </c>
      <c r="C7" s="22" t="s">
        <v>83</v>
      </c>
      <c r="D7" s="22" t="s">
        <v>119</v>
      </c>
      <c r="E7" s="22" t="s">
        <v>118</v>
      </c>
      <c r="F7" s="22" t="s">
        <v>120</v>
      </c>
      <c r="G7" s="22" t="s">
        <v>121</v>
      </c>
      <c r="H7" s="22">
        <v>149</v>
      </c>
      <c r="I7" s="22">
        <f t="shared" si="0"/>
        <v>1.1640625</v>
      </c>
      <c r="J7" s="22" t="s">
        <v>115</v>
      </c>
      <c r="K7" s="22">
        <v>162</v>
      </c>
      <c r="L7" s="22">
        <v>1.0309999999999999</v>
      </c>
      <c r="M7" s="24" t="s">
        <v>89</v>
      </c>
      <c r="N7" s="22" t="s">
        <v>88</v>
      </c>
      <c r="O7" s="22">
        <v>6</v>
      </c>
    </row>
    <row r="8" spans="1:15" x14ac:dyDescent="0.25">
      <c r="A8" t="s">
        <v>122</v>
      </c>
      <c r="B8" s="22" t="s">
        <v>123</v>
      </c>
      <c r="C8" s="22" t="s">
        <v>83</v>
      </c>
      <c r="D8" s="22" t="s">
        <v>125</v>
      </c>
      <c r="E8" s="22" t="s">
        <v>124</v>
      </c>
      <c r="F8" s="22" t="s">
        <v>126</v>
      </c>
      <c r="G8" s="22" t="s">
        <v>96</v>
      </c>
      <c r="H8" s="22">
        <v>319.60000000000002</v>
      </c>
      <c r="I8" s="22">
        <f t="shared" si="0"/>
        <v>2.4968750000000002</v>
      </c>
      <c r="J8" s="22">
        <v>3</v>
      </c>
      <c r="K8" s="22">
        <v>77</v>
      </c>
      <c r="L8" s="22">
        <v>0.95799999999999996</v>
      </c>
      <c r="M8" s="24" t="s">
        <v>89</v>
      </c>
      <c r="N8" s="22" t="s">
        <v>88</v>
      </c>
      <c r="O8" s="22">
        <v>6</v>
      </c>
    </row>
    <row r="9" spans="1:15" x14ac:dyDescent="0.25">
      <c r="A9" t="s">
        <v>127</v>
      </c>
      <c r="B9" s="22" t="s">
        <v>128</v>
      </c>
      <c r="C9" s="22" t="s">
        <v>83</v>
      </c>
      <c r="D9" s="22" t="s">
        <v>130</v>
      </c>
      <c r="E9" s="22" t="s">
        <v>129</v>
      </c>
      <c r="F9" s="22" t="s">
        <v>131</v>
      </c>
      <c r="G9" s="22" t="s">
        <v>132</v>
      </c>
      <c r="H9" s="22">
        <v>213.69</v>
      </c>
      <c r="I9" s="22">
        <f t="shared" si="0"/>
        <v>1.669453125</v>
      </c>
      <c r="J9" s="22">
        <v>3</v>
      </c>
      <c r="K9" s="22">
        <v>120</v>
      </c>
      <c r="L9" s="22">
        <v>1.02</v>
      </c>
      <c r="M9" s="24" t="s">
        <v>89</v>
      </c>
      <c r="N9" s="22" t="s">
        <v>88</v>
      </c>
      <c r="O9" s="22">
        <v>6</v>
      </c>
    </row>
    <row r="10" spans="1:15" x14ac:dyDescent="0.25">
      <c r="A10" t="s">
        <v>133</v>
      </c>
      <c r="B10" s="22" t="s">
        <v>134</v>
      </c>
      <c r="C10" s="22" t="s">
        <v>83</v>
      </c>
      <c r="D10" s="22" t="s">
        <v>136</v>
      </c>
      <c r="E10" s="22" t="s">
        <v>135</v>
      </c>
      <c r="F10" s="22" t="s">
        <v>137</v>
      </c>
      <c r="G10" s="22" t="s">
        <v>138</v>
      </c>
      <c r="H10" s="22">
        <v>145.84</v>
      </c>
      <c r="I10" s="22">
        <f t="shared" si="0"/>
        <v>1.139375</v>
      </c>
      <c r="J10" s="22" t="s">
        <v>115</v>
      </c>
      <c r="K10" s="22">
        <v>200</v>
      </c>
      <c r="L10" s="22">
        <v>1.04</v>
      </c>
      <c r="M10" s="24" t="s">
        <v>89</v>
      </c>
      <c r="N10" s="22" t="s">
        <v>88</v>
      </c>
      <c r="O10" s="22">
        <v>6</v>
      </c>
    </row>
    <row r="11" spans="1:15" x14ac:dyDescent="0.25">
      <c r="A11" t="s">
        <v>139</v>
      </c>
      <c r="B11" s="22" t="s">
        <v>140</v>
      </c>
      <c r="C11" s="22" t="s">
        <v>92</v>
      </c>
      <c r="D11" s="22" t="s">
        <v>142</v>
      </c>
      <c r="E11" s="22" t="s">
        <v>141</v>
      </c>
      <c r="F11" s="22" t="s">
        <v>143</v>
      </c>
      <c r="G11" s="22" t="s">
        <v>144</v>
      </c>
      <c r="H11" s="22">
        <v>432.57</v>
      </c>
      <c r="I11" s="22">
        <f t="shared" si="0"/>
        <v>3.3794531249999999</v>
      </c>
      <c r="J11" s="22" t="s">
        <v>115</v>
      </c>
      <c r="K11" s="22">
        <v>152.1</v>
      </c>
      <c r="L11" s="22">
        <v>1.0189999999999999</v>
      </c>
      <c r="M11" s="24" t="s">
        <v>89</v>
      </c>
      <c r="N11" s="22" t="s">
        <v>88</v>
      </c>
      <c r="O11" s="22">
        <v>6</v>
      </c>
    </row>
    <row r="12" spans="1:15" x14ac:dyDescent="0.25">
      <c r="A12" t="s">
        <v>145</v>
      </c>
      <c r="B12" s="22" t="s">
        <v>146</v>
      </c>
      <c r="C12" s="22" t="s">
        <v>92</v>
      </c>
      <c r="D12" s="22" t="s">
        <v>148</v>
      </c>
      <c r="E12" s="22" t="s">
        <v>147</v>
      </c>
      <c r="F12" s="22" t="s">
        <v>149</v>
      </c>
      <c r="G12" s="22" t="s">
        <v>150</v>
      </c>
      <c r="H12" s="22">
        <v>135</v>
      </c>
      <c r="I12" s="22">
        <f t="shared" si="0"/>
        <v>1.0546875</v>
      </c>
      <c r="J12" s="22" t="s">
        <v>115</v>
      </c>
      <c r="K12" s="22">
        <v>200</v>
      </c>
      <c r="L12" s="22">
        <v>1.034</v>
      </c>
      <c r="M12" s="24" t="s">
        <v>89</v>
      </c>
      <c r="N12" s="22" t="s">
        <v>88</v>
      </c>
      <c r="O12" s="22">
        <v>12</v>
      </c>
    </row>
    <row r="13" spans="1:15" x14ac:dyDescent="0.25">
      <c r="A13" t="s">
        <v>151</v>
      </c>
      <c r="B13" s="22" t="s">
        <v>152</v>
      </c>
      <c r="C13" s="22" t="s">
        <v>153</v>
      </c>
      <c r="D13" s="22" t="s">
        <v>155</v>
      </c>
      <c r="E13" s="22" t="s">
        <v>154</v>
      </c>
      <c r="F13" s="25" t="s">
        <v>156</v>
      </c>
      <c r="G13" s="22" t="s">
        <v>157</v>
      </c>
      <c r="H13" s="22">
        <v>170.05</v>
      </c>
      <c r="I13" s="22">
        <f t="shared" si="0"/>
        <v>1.3285156250000001</v>
      </c>
      <c r="J13" s="22">
        <v>3</v>
      </c>
      <c r="K13" s="22">
        <v>74</v>
      </c>
      <c r="L13" s="26">
        <v>0.91190000000000004</v>
      </c>
      <c r="M13" s="24" t="s">
        <v>102</v>
      </c>
      <c r="N13" s="22" t="s">
        <v>88</v>
      </c>
      <c r="O13" s="22">
        <v>6</v>
      </c>
    </row>
    <row r="14" spans="1:15" x14ac:dyDescent="0.25">
      <c r="A14" t="s">
        <v>158</v>
      </c>
      <c r="B14" s="22" t="s">
        <v>159</v>
      </c>
      <c r="C14" s="22" t="s">
        <v>92</v>
      </c>
      <c r="D14" s="22" t="s">
        <v>160</v>
      </c>
      <c r="E14" s="22" t="s">
        <v>161</v>
      </c>
      <c r="F14" s="22" t="s">
        <v>162</v>
      </c>
      <c r="G14" s="22" t="s">
        <v>163</v>
      </c>
      <c r="H14" s="22">
        <v>142</v>
      </c>
      <c r="I14" s="22">
        <f t="shared" si="0"/>
        <v>1.109375</v>
      </c>
      <c r="J14" s="22">
        <v>3</v>
      </c>
      <c r="K14" s="22">
        <v>109</v>
      </c>
      <c r="L14" s="22">
        <v>0.95699999999999996</v>
      </c>
      <c r="M14" s="24" t="s">
        <v>89</v>
      </c>
      <c r="N14" s="22" t="s">
        <v>88</v>
      </c>
      <c r="O14" s="22">
        <v>12</v>
      </c>
    </row>
    <row r="15" spans="1:15" x14ac:dyDescent="0.25">
      <c r="A15" t="s">
        <v>164</v>
      </c>
      <c r="B15" s="22" t="s">
        <v>165</v>
      </c>
      <c r="C15" s="22" t="s">
        <v>92</v>
      </c>
      <c r="D15" s="22" t="s">
        <v>167</v>
      </c>
      <c r="E15" s="22" t="s">
        <v>166</v>
      </c>
      <c r="F15" s="22" t="s">
        <v>168</v>
      </c>
      <c r="G15" s="22" t="s">
        <v>169</v>
      </c>
      <c r="H15" s="22">
        <v>114.64</v>
      </c>
      <c r="I15" s="22">
        <f t="shared" si="0"/>
        <v>0.895625</v>
      </c>
      <c r="J15" s="22">
        <v>3</v>
      </c>
      <c r="K15" s="22">
        <v>78</v>
      </c>
      <c r="L15" s="22">
        <v>0.92900000000000005</v>
      </c>
      <c r="M15" s="24" t="s">
        <v>89</v>
      </c>
      <c r="N15" s="22" t="s">
        <v>88</v>
      </c>
      <c r="O15" s="22">
        <v>12</v>
      </c>
    </row>
    <row r="16" spans="1:15" x14ac:dyDescent="0.25">
      <c r="A16" t="s">
        <v>170</v>
      </c>
      <c r="B16" s="22" t="s">
        <v>171</v>
      </c>
      <c r="C16" s="22" t="s">
        <v>92</v>
      </c>
      <c r="D16" s="22" t="s">
        <v>173</v>
      </c>
      <c r="E16" s="22" t="s">
        <v>172</v>
      </c>
      <c r="F16" s="22" t="s">
        <v>174</v>
      </c>
      <c r="G16" s="22" t="s">
        <v>175</v>
      </c>
      <c r="H16" s="22">
        <v>180</v>
      </c>
      <c r="I16" s="22">
        <f t="shared" si="0"/>
        <v>1.40625</v>
      </c>
      <c r="J16" s="22" t="s">
        <v>115</v>
      </c>
      <c r="K16" s="22">
        <v>199</v>
      </c>
      <c r="L16" s="22">
        <v>1.0449999999999999</v>
      </c>
      <c r="M16" s="24" t="s">
        <v>89</v>
      </c>
      <c r="N16" s="22" t="s">
        <v>88</v>
      </c>
      <c r="O16" s="22">
        <v>12</v>
      </c>
    </row>
    <row r="17" spans="1:15" x14ac:dyDescent="0.25">
      <c r="A17" t="s">
        <v>176</v>
      </c>
      <c r="B17" s="22" t="s">
        <v>177</v>
      </c>
      <c r="C17" s="22" t="s">
        <v>92</v>
      </c>
      <c r="D17" s="22" t="s">
        <v>179</v>
      </c>
      <c r="E17" s="22" t="s">
        <v>178</v>
      </c>
      <c r="F17" s="22" t="s">
        <v>180</v>
      </c>
      <c r="G17" s="22" t="s">
        <v>181</v>
      </c>
      <c r="H17" s="22">
        <v>112.25</v>
      </c>
      <c r="I17" s="22">
        <f t="shared" si="0"/>
        <v>0.876953125</v>
      </c>
      <c r="J17" s="22">
        <v>3</v>
      </c>
      <c r="K17" s="22">
        <v>130</v>
      </c>
      <c r="L17" s="22">
        <v>1.0249999999999999</v>
      </c>
      <c r="M17" s="24" t="s">
        <v>89</v>
      </c>
      <c r="N17" s="22" t="s">
        <v>88</v>
      </c>
      <c r="O17" s="22">
        <v>12</v>
      </c>
    </row>
    <row r="18" spans="1:15" x14ac:dyDescent="0.25">
      <c r="A18" t="s">
        <v>182</v>
      </c>
      <c r="B18" s="22" t="s">
        <v>183</v>
      </c>
      <c r="C18" s="22" t="s">
        <v>83</v>
      </c>
      <c r="D18" s="22" t="s">
        <v>185</v>
      </c>
      <c r="E18" s="22" t="s">
        <v>184</v>
      </c>
      <c r="F18" s="22" t="s">
        <v>186</v>
      </c>
      <c r="G18" s="22" t="s">
        <v>187</v>
      </c>
      <c r="H18" s="22">
        <v>229</v>
      </c>
      <c r="I18" s="22">
        <f t="shared" si="0"/>
        <v>1.7890625</v>
      </c>
      <c r="J18" s="22" t="s">
        <v>115</v>
      </c>
      <c r="K18" s="22">
        <v>196</v>
      </c>
      <c r="L18" s="22">
        <v>1.075</v>
      </c>
      <c r="M18" s="24" t="s">
        <v>89</v>
      </c>
      <c r="N18" s="22" t="s">
        <v>88</v>
      </c>
      <c r="O18" s="22">
        <v>6</v>
      </c>
    </row>
    <row r="19" spans="1:15" x14ac:dyDescent="0.25">
      <c r="A19" t="s">
        <v>188</v>
      </c>
      <c r="B19" s="22" t="s">
        <v>189</v>
      </c>
      <c r="C19" s="22" t="s">
        <v>92</v>
      </c>
      <c r="D19" s="22" t="s">
        <v>191</v>
      </c>
      <c r="E19" s="22" t="s">
        <v>190</v>
      </c>
      <c r="F19" s="22" t="s">
        <v>192</v>
      </c>
      <c r="G19" s="22" t="s">
        <v>193</v>
      </c>
      <c r="H19" s="22">
        <v>159.33000000000001</v>
      </c>
      <c r="I19" s="22">
        <f t="shared" si="0"/>
        <v>1.2447656250000001</v>
      </c>
      <c r="J19" s="22">
        <v>3</v>
      </c>
      <c r="K19" s="22">
        <v>102</v>
      </c>
      <c r="L19" s="22">
        <v>1.004</v>
      </c>
      <c r="M19" s="24" t="s">
        <v>89</v>
      </c>
      <c r="N19" s="22" t="s">
        <v>88</v>
      </c>
      <c r="O19" s="22">
        <v>9</v>
      </c>
    </row>
    <row r="20" spans="1:15" x14ac:dyDescent="0.25">
      <c r="A20" t="s">
        <v>194</v>
      </c>
      <c r="B20" s="22" t="s">
        <v>195</v>
      </c>
      <c r="C20" s="22" t="s">
        <v>196</v>
      </c>
      <c r="D20" s="22" t="s">
        <v>198</v>
      </c>
      <c r="E20" s="22" t="s">
        <v>197</v>
      </c>
      <c r="F20" s="22" t="s">
        <v>199</v>
      </c>
      <c r="G20" s="22" t="s">
        <v>200</v>
      </c>
      <c r="H20" s="22">
        <v>138.91</v>
      </c>
      <c r="I20" s="22">
        <f t="shared" si="0"/>
        <v>1.085234375</v>
      </c>
      <c r="J20" s="22" t="s">
        <v>115</v>
      </c>
      <c r="K20" s="22">
        <v>200</v>
      </c>
      <c r="L20" s="22">
        <v>1.0620000000000001</v>
      </c>
      <c r="M20" s="24" t="s">
        <v>89</v>
      </c>
      <c r="N20" s="22" t="s">
        <v>88</v>
      </c>
      <c r="O20" s="22">
        <v>6</v>
      </c>
    </row>
    <row r="21" spans="1:15" x14ac:dyDescent="0.25">
      <c r="A21" t="s">
        <v>201</v>
      </c>
      <c r="B21" s="22" t="s">
        <v>202</v>
      </c>
      <c r="C21" s="22" t="s">
        <v>92</v>
      </c>
      <c r="D21" s="22" t="s">
        <v>204</v>
      </c>
      <c r="E21" s="22" t="s">
        <v>203</v>
      </c>
      <c r="F21" s="25" t="s">
        <v>205</v>
      </c>
      <c r="G21" s="22" t="s">
        <v>206</v>
      </c>
      <c r="H21" s="22">
        <v>130</v>
      </c>
      <c r="I21" s="22">
        <f t="shared" si="0"/>
        <v>1.015625</v>
      </c>
      <c r="J21" s="22">
        <v>3</v>
      </c>
      <c r="K21" s="22">
        <v>140</v>
      </c>
      <c r="L21" s="26">
        <v>1.0257000000000001</v>
      </c>
      <c r="M21" s="24" t="s">
        <v>89</v>
      </c>
      <c r="N21" s="22" t="s">
        <v>88</v>
      </c>
      <c r="O21" s="22">
        <v>6</v>
      </c>
    </row>
    <row r="22" spans="1:15" x14ac:dyDescent="0.25">
      <c r="A22" t="s">
        <v>207</v>
      </c>
      <c r="B22" s="22" t="s">
        <v>208</v>
      </c>
      <c r="C22" s="22" t="s">
        <v>92</v>
      </c>
      <c r="D22" s="22" t="s">
        <v>210</v>
      </c>
      <c r="E22" s="22" t="s">
        <v>209</v>
      </c>
      <c r="F22" s="22" t="s">
        <v>211</v>
      </c>
      <c r="G22" s="22" t="s">
        <v>212</v>
      </c>
      <c r="H22" s="22">
        <v>130.63999999999999</v>
      </c>
      <c r="I22" s="22">
        <f t="shared" si="0"/>
        <v>1.0206249999999999</v>
      </c>
      <c r="J22" s="22" t="s">
        <v>115</v>
      </c>
      <c r="K22" s="22">
        <v>200</v>
      </c>
      <c r="L22" s="22">
        <v>1.038</v>
      </c>
      <c r="M22" s="24" t="s">
        <v>89</v>
      </c>
      <c r="N22" s="22" t="s">
        <v>88</v>
      </c>
      <c r="O22" s="22">
        <v>12</v>
      </c>
    </row>
    <row r="23" spans="1:15" x14ac:dyDescent="0.25">
      <c r="A23" t="s">
        <v>213</v>
      </c>
      <c r="B23" s="22" t="s">
        <v>214</v>
      </c>
      <c r="C23" s="22" t="s">
        <v>92</v>
      </c>
      <c r="D23" s="22" t="s">
        <v>215</v>
      </c>
      <c r="E23" s="22" t="s">
        <v>216</v>
      </c>
      <c r="F23" s="22" t="s">
        <v>217</v>
      </c>
      <c r="G23" s="22" t="s">
        <v>218</v>
      </c>
      <c r="H23" s="22">
        <v>145.28</v>
      </c>
      <c r="I23" s="22">
        <f t="shared" si="0"/>
        <v>1.135</v>
      </c>
      <c r="J23" s="22" t="s">
        <v>115</v>
      </c>
      <c r="K23" s="22">
        <v>163</v>
      </c>
      <c r="L23" s="22">
        <v>1.0349999999999999</v>
      </c>
      <c r="M23" s="24" t="s">
        <v>89</v>
      </c>
      <c r="N23" s="22" t="s">
        <v>88</v>
      </c>
      <c r="O23" s="22">
        <v>6</v>
      </c>
    </row>
    <row r="24" spans="1:15" x14ac:dyDescent="0.25">
      <c r="A24" t="s">
        <v>219</v>
      </c>
      <c r="B24" s="22" t="s">
        <v>220</v>
      </c>
      <c r="C24" s="22" t="s">
        <v>92</v>
      </c>
      <c r="D24" s="22" t="s">
        <v>222</v>
      </c>
      <c r="E24" s="22" t="s">
        <v>221</v>
      </c>
      <c r="F24" s="22" t="s">
        <v>223</v>
      </c>
      <c r="G24" s="22" t="s">
        <v>224</v>
      </c>
      <c r="H24" s="22">
        <v>134</v>
      </c>
      <c r="I24" s="22">
        <f t="shared" si="0"/>
        <v>1.046875</v>
      </c>
      <c r="J24" s="22" t="s">
        <v>115</v>
      </c>
      <c r="K24" s="22">
        <v>200</v>
      </c>
      <c r="L24" s="22">
        <v>1.036</v>
      </c>
      <c r="M24" s="24" t="s">
        <v>89</v>
      </c>
      <c r="N24" s="22" t="s">
        <v>88</v>
      </c>
      <c r="O24" s="22">
        <v>9</v>
      </c>
    </row>
    <row r="25" spans="1:15" x14ac:dyDescent="0.25">
      <c r="A25" t="s">
        <v>225</v>
      </c>
      <c r="B25" s="22" t="s">
        <v>226</v>
      </c>
      <c r="C25" s="22" t="s">
        <v>83</v>
      </c>
      <c r="D25" s="22" t="s">
        <v>228</v>
      </c>
      <c r="E25" s="22" t="s">
        <v>227</v>
      </c>
      <c r="F25" s="22" t="s">
        <v>229</v>
      </c>
      <c r="G25" s="22" t="s">
        <v>230</v>
      </c>
      <c r="H25" s="22">
        <v>118</v>
      </c>
      <c r="I25" s="22">
        <f t="shared" si="0"/>
        <v>0.921875</v>
      </c>
      <c r="J25" s="22">
        <v>3</v>
      </c>
      <c r="K25" s="22">
        <v>78</v>
      </c>
      <c r="L25" s="22">
        <v>0.85199999999999998</v>
      </c>
      <c r="M25" s="24" t="s">
        <v>89</v>
      </c>
      <c r="N25" s="22" t="s">
        <v>88</v>
      </c>
      <c r="O25" s="22">
        <v>6</v>
      </c>
    </row>
    <row r="26" spans="1:15" x14ac:dyDescent="0.25">
      <c r="A26" t="s">
        <v>231</v>
      </c>
      <c r="B26" s="22" t="s">
        <v>232</v>
      </c>
      <c r="C26" s="22" t="s">
        <v>92</v>
      </c>
      <c r="D26" s="22" t="s">
        <v>234</v>
      </c>
      <c r="E26" s="22" t="s">
        <v>233</v>
      </c>
      <c r="F26" s="22" t="s">
        <v>235</v>
      </c>
      <c r="G26" s="22" t="s">
        <v>236</v>
      </c>
      <c r="H26" s="22">
        <v>133.65</v>
      </c>
      <c r="I26" s="22">
        <f t="shared" si="0"/>
        <v>1.044140625</v>
      </c>
      <c r="J26" s="22">
        <v>3</v>
      </c>
      <c r="K26" s="22">
        <v>103.5</v>
      </c>
      <c r="L26" s="22">
        <v>1.032</v>
      </c>
      <c r="M26" s="24" t="s">
        <v>89</v>
      </c>
      <c r="N26" s="22" t="s">
        <v>88</v>
      </c>
      <c r="O26" s="22" t="s">
        <v>237</v>
      </c>
    </row>
    <row r="27" spans="1:15" x14ac:dyDescent="0.25">
      <c r="A27" t="s">
        <v>238</v>
      </c>
      <c r="B27" s="22" t="s">
        <v>239</v>
      </c>
      <c r="C27" s="22" t="s">
        <v>196</v>
      </c>
      <c r="D27" s="22" t="s">
        <v>241</v>
      </c>
      <c r="E27" s="22" t="s">
        <v>240</v>
      </c>
      <c r="F27" s="22" t="s">
        <v>242</v>
      </c>
      <c r="G27" s="22" t="s">
        <v>243</v>
      </c>
      <c r="H27" s="22">
        <v>117.65</v>
      </c>
      <c r="I27" s="22">
        <f t="shared" si="0"/>
        <v>0.91914062500000004</v>
      </c>
      <c r="J27" s="22" t="s">
        <v>115</v>
      </c>
      <c r="K27" s="22">
        <v>148</v>
      </c>
      <c r="L27" s="22">
        <v>1.0409999999999999</v>
      </c>
      <c r="M27" s="24" t="s">
        <v>89</v>
      </c>
      <c r="N27" s="22" t="s">
        <v>88</v>
      </c>
      <c r="O27" s="22">
        <v>6</v>
      </c>
    </row>
    <row r="28" spans="1:15" x14ac:dyDescent="0.25">
      <c r="A28" t="s">
        <v>244</v>
      </c>
      <c r="B28" s="22" t="s">
        <v>245</v>
      </c>
      <c r="C28" s="22" t="s">
        <v>83</v>
      </c>
      <c r="D28" s="22" t="s">
        <v>247</v>
      </c>
      <c r="E28" s="22" t="s">
        <v>246</v>
      </c>
      <c r="F28" s="22" t="s">
        <v>248</v>
      </c>
      <c r="G28" s="22" t="s">
        <v>249</v>
      </c>
      <c r="H28" s="22">
        <v>125.12</v>
      </c>
      <c r="I28" s="22">
        <f t="shared" si="0"/>
        <v>0.97750000000000004</v>
      </c>
      <c r="J28" s="22">
        <v>3</v>
      </c>
      <c r="K28" s="22">
        <v>105</v>
      </c>
      <c r="L28" s="22">
        <v>1.0069999999999999</v>
      </c>
      <c r="M28" s="24" t="s">
        <v>89</v>
      </c>
      <c r="N28" s="22" t="s">
        <v>88</v>
      </c>
      <c r="O28" s="22">
        <v>6</v>
      </c>
    </row>
    <row r="29" spans="1:15" x14ac:dyDescent="0.25">
      <c r="A29" t="s">
        <v>250</v>
      </c>
      <c r="B29" s="22" t="s">
        <v>251</v>
      </c>
      <c r="C29" s="22" t="s">
        <v>92</v>
      </c>
      <c r="D29" s="22" t="s">
        <v>253</v>
      </c>
      <c r="E29" s="22" t="s">
        <v>252</v>
      </c>
      <c r="F29" s="22" t="s">
        <v>254</v>
      </c>
      <c r="G29" s="22" t="s">
        <v>255</v>
      </c>
      <c r="H29" s="22">
        <v>166.93</v>
      </c>
      <c r="I29" s="22">
        <f t="shared" si="0"/>
        <v>1.3041406250000001</v>
      </c>
      <c r="J29" s="22">
        <v>3</v>
      </c>
      <c r="K29" s="22">
        <v>98</v>
      </c>
      <c r="L29" s="22">
        <v>0.995</v>
      </c>
      <c r="M29" s="24" t="s">
        <v>102</v>
      </c>
      <c r="N29" s="22" t="s">
        <v>88</v>
      </c>
      <c r="O29" s="22">
        <v>6</v>
      </c>
    </row>
    <row r="30" spans="1:15" x14ac:dyDescent="0.25">
      <c r="A30" t="s">
        <v>256</v>
      </c>
      <c r="B30" s="22" t="s">
        <v>257</v>
      </c>
      <c r="C30" s="22" t="s">
        <v>92</v>
      </c>
      <c r="D30" s="22" t="s">
        <v>259</v>
      </c>
      <c r="E30" s="22" t="s">
        <v>258</v>
      </c>
      <c r="F30" s="22" t="s">
        <v>260</v>
      </c>
      <c r="G30" s="22" t="s">
        <v>261</v>
      </c>
      <c r="H30" s="22">
        <v>103.45</v>
      </c>
      <c r="I30" s="22">
        <f t="shared" si="0"/>
        <v>0.80820312500000002</v>
      </c>
      <c r="J30" s="22" t="s">
        <v>115</v>
      </c>
      <c r="K30" s="22">
        <v>200</v>
      </c>
      <c r="L30" s="22">
        <v>1.0409999999999999</v>
      </c>
      <c r="M30" s="24" t="s">
        <v>89</v>
      </c>
      <c r="N30" s="22" t="s">
        <v>88</v>
      </c>
      <c r="O30" s="22">
        <v>12</v>
      </c>
    </row>
    <row r="31" spans="1:15" x14ac:dyDescent="0.25">
      <c r="A31" t="s">
        <v>262</v>
      </c>
      <c r="B31" s="22" t="s">
        <v>263</v>
      </c>
      <c r="C31" s="22" t="s">
        <v>83</v>
      </c>
      <c r="D31" s="22" t="s">
        <v>265</v>
      </c>
      <c r="E31" s="22" t="s">
        <v>264</v>
      </c>
      <c r="F31" s="22" t="s">
        <v>266</v>
      </c>
      <c r="G31" s="22" t="s">
        <v>267</v>
      </c>
      <c r="H31" s="22">
        <v>137.05000000000001</v>
      </c>
      <c r="I31" s="22">
        <f t="shared" si="0"/>
        <v>1.0707031250000001</v>
      </c>
      <c r="J31" s="22" t="s">
        <v>115</v>
      </c>
      <c r="K31" s="22">
        <v>148</v>
      </c>
      <c r="L31" s="22">
        <v>1.03</v>
      </c>
      <c r="M31" s="24" t="s">
        <v>89</v>
      </c>
      <c r="N31" s="22" t="s">
        <v>88</v>
      </c>
      <c r="O31" s="22">
        <v>6</v>
      </c>
    </row>
    <row r="32" spans="1:15" x14ac:dyDescent="0.25">
      <c r="A32" t="s">
        <v>268</v>
      </c>
      <c r="B32" s="22" t="s">
        <v>269</v>
      </c>
      <c r="C32" s="22" t="s">
        <v>92</v>
      </c>
      <c r="D32" s="22" t="s">
        <v>271</v>
      </c>
      <c r="E32" s="22" t="s">
        <v>270</v>
      </c>
      <c r="F32" s="22" t="s">
        <v>272</v>
      </c>
      <c r="G32" s="22" t="s">
        <v>273</v>
      </c>
      <c r="H32" s="22">
        <v>138</v>
      </c>
      <c r="I32" s="22">
        <f t="shared" si="0"/>
        <v>1.078125</v>
      </c>
      <c r="J32" s="22" t="s">
        <v>115</v>
      </c>
      <c r="K32" s="22">
        <v>200</v>
      </c>
      <c r="L32" s="22">
        <v>1.143</v>
      </c>
      <c r="M32" s="24" t="s">
        <v>89</v>
      </c>
      <c r="N32" s="22" t="s">
        <v>88</v>
      </c>
      <c r="O32" s="22">
        <v>12</v>
      </c>
    </row>
    <row r="33" spans="1:15" x14ac:dyDescent="0.25">
      <c r="A33" t="s">
        <v>274</v>
      </c>
      <c r="B33" s="22" t="s">
        <v>275</v>
      </c>
      <c r="C33" s="22" t="s">
        <v>92</v>
      </c>
      <c r="D33" s="22" t="s">
        <v>277</v>
      </c>
      <c r="E33" s="22" t="s">
        <v>276</v>
      </c>
      <c r="F33" s="25" t="s">
        <v>278</v>
      </c>
      <c r="G33" s="22" t="s">
        <v>279</v>
      </c>
      <c r="H33" s="22">
        <v>295</v>
      </c>
      <c r="I33" s="22">
        <f t="shared" si="0"/>
        <v>2.3046875</v>
      </c>
      <c r="J33" s="22">
        <v>3</v>
      </c>
      <c r="K33" s="22">
        <v>79.900000000000006</v>
      </c>
      <c r="L33" s="26">
        <v>0.98140000000000005</v>
      </c>
      <c r="M33" s="24" t="s">
        <v>89</v>
      </c>
      <c r="N33" s="22" t="s">
        <v>88</v>
      </c>
      <c r="O33" s="22">
        <v>9</v>
      </c>
    </row>
    <row r="34" spans="1:15" x14ac:dyDescent="0.25">
      <c r="A34" t="s">
        <v>280</v>
      </c>
      <c r="B34" s="22" t="s">
        <v>281</v>
      </c>
      <c r="C34" s="22" t="s">
        <v>92</v>
      </c>
      <c r="D34" s="22" t="s">
        <v>283</v>
      </c>
      <c r="E34" s="22" t="s">
        <v>282</v>
      </c>
      <c r="F34" s="22" t="s">
        <v>284</v>
      </c>
      <c r="G34" s="22" t="s">
        <v>285</v>
      </c>
      <c r="H34" s="22">
        <v>98.65</v>
      </c>
      <c r="I34" s="22">
        <f t="shared" si="0"/>
        <v>0.77070312500000004</v>
      </c>
      <c r="J34" s="22">
        <v>2</v>
      </c>
      <c r="K34" s="22">
        <v>71</v>
      </c>
      <c r="L34" s="22">
        <v>0.95099999999999996</v>
      </c>
      <c r="M34" s="24" t="s">
        <v>89</v>
      </c>
      <c r="N34" s="22" t="s">
        <v>88</v>
      </c>
      <c r="O34" s="22">
        <v>9</v>
      </c>
    </row>
    <row r="35" spans="1:15" x14ac:dyDescent="0.25">
      <c r="A35" t="s">
        <v>286</v>
      </c>
      <c r="B35" s="22" t="s">
        <v>287</v>
      </c>
      <c r="C35" s="22" t="s">
        <v>83</v>
      </c>
      <c r="D35" s="22" t="s">
        <v>289</v>
      </c>
      <c r="E35" s="22" t="s">
        <v>288</v>
      </c>
      <c r="F35" s="22" t="s">
        <v>290</v>
      </c>
      <c r="G35" s="22" t="s">
        <v>291</v>
      </c>
      <c r="H35" s="22">
        <v>122.54</v>
      </c>
      <c r="I35" s="22">
        <f t="shared" si="0"/>
        <v>0.95734375000000005</v>
      </c>
      <c r="J35" s="22">
        <v>3</v>
      </c>
      <c r="K35" s="22">
        <v>114</v>
      </c>
      <c r="L35" s="22">
        <v>1.0209999999999999</v>
      </c>
      <c r="M35" s="24" t="s">
        <v>89</v>
      </c>
      <c r="N35" s="22" t="s">
        <v>292</v>
      </c>
      <c r="O35" s="22">
        <v>3</v>
      </c>
    </row>
    <row r="36" spans="1:15" x14ac:dyDescent="0.25">
      <c r="A36" t="s">
        <v>293</v>
      </c>
      <c r="B36" s="22" t="s">
        <v>294</v>
      </c>
      <c r="C36" s="22" t="s">
        <v>83</v>
      </c>
      <c r="D36" s="22" t="s">
        <v>296</v>
      </c>
      <c r="E36" s="22" t="s">
        <v>295</v>
      </c>
      <c r="F36" s="27" t="s">
        <v>131</v>
      </c>
      <c r="G36" s="27" t="s">
        <v>297</v>
      </c>
      <c r="H36" s="28">
        <v>211.19</v>
      </c>
      <c r="I36" s="23">
        <f t="shared" si="0"/>
        <v>1.649921875</v>
      </c>
      <c r="J36" s="22" t="s">
        <v>115</v>
      </c>
      <c r="K36" s="22">
        <v>200</v>
      </c>
      <c r="L36" s="22">
        <v>1.024</v>
      </c>
      <c r="M36" s="24" t="s">
        <v>89</v>
      </c>
      <c r="N36" s="22" t="s">
        <v>101</v>
      </c>
      <c r="O36" s="22">
        <v>12</v>
      </c>
    </row>
    <row r="37" spans="1:15" x14ac:dyDescent="0.25">
      <c r="A37" t="s">
        <v>298</v>
      </c>
      <c r="B37" s="22" t="s">
        <v>299</v>
      </c>
      <c r="C37" s="22" t="s">
        <v>196</v>
      </c>
      <c r="D37" s="22" t="s">
        <v>301</v>
      </c>
      <c r="E37" s="22" t="s">
        <v>300</v>
      </c>
      <c r="F37" s="22" t="s">
        <v>302</v>
      </c>
      <c r="G37" s="22" t="s">
        <v>303</v>
      </c>
      <c r="H37" s="22">
        <v>130</v>
      </c>
      <c r="I37" s="22">
        <f t="shared" si="0"/>
        <v>1.015625</v>
      </c>
      <c r="J37" s="22" t="s">
        <v>115</v>
      </c>
      <c r="K37" s="22">
        <v>200</v>
      </c>
      <c r="L37" s="26">
        <v>1.032</v>
      </c>
      <c r="M37" s="24" t="s">
        <v>89</v>
      </c>
      <c r="N37" s="22" t="s">
        <v>88</v>
      </c>
      <c r="O37" s="22" t="s">
        <v>237</v>
      </c>
    </row>
    <row r="38" spans="1:15" x14ac:dyDescent="0.25">
      <c r="A38" t="s">
        <v>304</v>
      </c>
      <c r="B38" s="22" t="s">
        <v>305</v>
      </c>
      <c r="C38" s="22" t="s">
        <v>83</v>
      </c>
      <c r="D38" s="22" t="s">
        <v>307</v>
      </c>
      <c r="E38" s="22" t="s">
        <v>306</v>
      </c>
      <c r="F38" s="22" t="s">
        <v>115</v>
      </c>
      <c r="G38" s="22" t="s">
        <v>115</v>
      </c>
      <c r="H38" s="22">
        <v>129.28</v>
      </c>
      <c r="I38" s="22">
        <f t="shared" si="0"/>
        <v>1.01</v>
      </c>
      <c r="J38" s="22">
        <v>3</v>
      </c>
      <c r="K38" s="22">
        <v>78</v>
      </c>
      <c r="L38" s="22">
        <v>0.88500000000000001</v>
      </c>
      <c r="M38" s="24" t="s">
        <v>22</v>
      </c>
      <c r="N38" s="22" t="s">
        <v>292</v>
      </c>
      <c r="O38" s="22">
        <v>6</v>
      </c>
    </row>
    <row r="39" spans="1:15" x14ac:dyDescent="0.25">
      <c r="A39" t="s">
        <v>308</v>
      </c>
      <c r="B39" s="22" t="s">
        <v>309</v>
      </c>
      <c r="C39" s="22" t="s">
        <v>92</v>
      </c>
      <c r="D39" s="22" t="s">
        <v>311</v>
      </c>
      <c r="E39" s="22" t="s">
        <v>310</v>
      </c>
      <c r="F39" s="27" t="s">
        <v>312</v>
      </c>
      <c r="G39" s="27" t="s">
        <v>313</v>
      </c>
      <c r="H39" s="28">
        <v>169</v>
      </c>
      <c r="I39" s="23">
        <f t="shared" si="0"/>
        <v>1.3203125</v>
      </c>
      <c r="J39" s="22">
        <v>3</v>
      </c>
      <c r="K39" s="22">
        <v>103.6</v>
      </c>
      <c r="L39" s="22">
        <v>1.042</v>
      </c>
      <c r="M39" s="24" t="s">
        <v>22</v>
      </c>
      <c r="N39" s="22" t="s">
        <v>101</v>
      </c>
      <c r="O39" s="22">
        <v>12</v>
      </c>
    </row>
    <row r="40" spans="1:15" x14ac:dyDescent="0.25">
      <c r="A40" t="s">
        <v>314</v>
      </c>
      <c r="B40" s="22" t="s">
        <v>315</v>
      </c>
      <c r="C40" s="22" t="s">
        <v>92</v>
      </c>
      <c r="D40" s="22" t="s">
        <v>317</v>
      </c>
      <c r="E40" s="22" t="s">
        <v>316</v>
      </c>
      <c r="F40" s="22" t="s">
        <v>318</v>
      </c>
      <c r="G40" s="22" t="s">
        <v>319</v>
      </c>
      <c r="H40" s="22">
        <v>124.86</v>
      </c>
      <c r="I40" s="22">
        <f t="shared" si="0"/>
        <v>0.97546875</v>
      </c>
      <c r="J40" s="22">
        <v>3</v>
      </c>
      <c r="K40" s="22">
        <v>76</v>
      </c>
      <c r="L40" s="22">
        <v>0.94</v>
      </c>
      <c r="M40" s="24" t="s">
        <v>89</v>
      </c>
      <c r="N40" s="22" t="s">
        <v>88</v>
      </c>
      <c r="O40" s="22">
        <v>6</v>
      </c>
    </row>
    <row r="41" spans="1:15" x14ac:dyDescent="0.25">
      <c r="A41" t="s">
        <v>320</v>
      </c>
      <c r="B41" s="22" t="s">
        <v>321</v>
      </c>
      <c r="C41" s="22" t="s">
        <v>92</v>
      </c>
      <c r="D41" s="22" t="s">
        <v>323</v>
      </c>
      <c r="E41" s="22" t="s">
        <v>322</v>
      </c>
      <c r="F41" s="22" t="s">
        <v>324</v>
      </c>
      <c r="G41" s="22" t="s">
        <v>325</v>
      </c>
      <c r="H41" s="22">
        <v>137.43</v>
      </c>
      <c r="I41" s="22">
        <f t="shared" si="0"/>
        <v>1.0736718750000001</v>
      </c>
      <c r="J41" s="22" t="s">
        <v>115</v>
      </c>
      <c r="K41" s="22">
        <v>200</v>
      </c>
      <c r="L41" s="22">
        <v>1.0369999999999999</v>
      </c>
      <c r="M41" s="24" t="s">
        <v>89</v>
      </c>
      <c r="N41" s="22" t="s">
        <v>88</v>
      </c>
      <c r="O41" s="22">
        <v>6</v>
      </c>
    </row>
    <row r="42" spans="1:15" x14ac:dyDescent="0.25">
      <c r="A42" t="s">
        <v>326</v>
      </c>
      <c r="B42" s="22" t="s">
        <v>327</v>
      </c>
      <c r="C42" s="22" t="s">
        <v>83</v>
      </c>
      <c r="D42" s="22" t="s">
        <v>328</v>
      </c>
      <c r="E42" s="22" t="s">
        <v>329</v>
      </c>
      <c r="F42" s="22" t="s">
        <v>330</v>
      </c>
      <c r="G42" s="22" t="s">
        <v>331</v>
      </c>
      <c r="H42" s="22">
        <v>130.49</v>
      </c>
      <c r="I42" s="22">
        <f t="shared" si="0"/>
        <v>1.0194531250000001</v>
      </c>
      <c r="J42" s="22">
        <v>3</v>
      </c>
      <c r="K42" s="22">
        <v>100</v>
      </c>
      <c r="L42" s="22">
        <v>1.0049999999999999</v>
      </c>
      <c r="M42" s="24" t="s">
        <v>102</v>
      </c>
      <c r="N42" s="22" t="s">
        <v>88</v>
      </c>
      <c r="O42" s="22">
        <v>6</v>
      </c>
    </row>
    <row r="43" spans="1:15" x14ac:dyDescent="0.25">
      <c r="A43" t="s">
        <v>332</v>
      </c>
      <c r="B43" s="22" t="s">
        <v>333</v>
      </c>
      <c r="C43" s="22" t="s">
        <v>92</v>
      </c>
      <c r="D43" s="22" t="s">
        <v>335</v>
      </c>
      <c r="E43" s="22" t="s">
        <v>334</v>
      </c>
      <c r="F43" s="22" t="s">
        <v>336</v>
      </c>
      <c r="G43" s="22" t="s">
        <v>337</v>
      </c>
      <c r="H43" s="22">
        <v>141.84</v>
      </c>
      <c r="I43" s="22">
        <f t="shared" si="0"/>
        <v>1.108125</v>
      </c>
      <c r="J43" s="22">
        <v>3</v>
      </c>
      <c r="K43" s="22">
        <v>80</v>
      </c>
      <c r="L43" s="22">
        <v>0.95699999999999996</v>
      </c>
      <c r="M43" s="24" t="s">
        <v>89</v>
      </c>
      <c r="N43" s="22" t="s">
        <v>88</v>
      </c>
      <c r="O43" s="22">
        <v>6</v>
      </c>
    </row>
    <row r="44" spans="1:15" x14ac:dyDescent="0.25">
      <c r="A44" t="s">
        <v>338</v>
      </c>
      <c r="B44" s="22" t="s">
        <v>339</v>
      </c>
      <c r="C44" s="22" t="s">
        <v>92</v>
      </c>
      <c r="D44" s="22" t="s">
        <v>341</v>
      </c>
      <c r="E44" s="22" t="s">
        <v>340</v>
      </c>
      <c r="F44" s="22" t="s">
        <v>342</v>
      </c>
      <c r="G44" s="22" t="s">
        <v>343</v>
      </c>
      <c r="H44" s="22">
        <v>157.59</v>
      </c>
      <c r="I44" s="22">
        <f t="shared" si="0"/>
        <v>1.231171875</v>
      </c>
      <c r="J44" s="22" t="s">
        <v>115</v>
      </c>
      <c r="K44" s="22">
        <v>200</v>
      </c>
      <c r="L44" s="22">
        <v>1.0629999999999999</v>
      </c>
      <c r="M44" s="24" t="s">
        <v>102</v>
      </c>
      <c r="N44" s="22" t="s">
        <v>88</v>
      </c>
      <c r="O44" s="22">
        <v>12</v>
      </c>
    </row>
    <row r="45" spans="1:15" x14ac:dyDescent="0.25">
      <c r="A45" t="s">
        <v>344</v>
      </c>
      <c r="B45" s="22" t="s">
        <v>345</v>
      </c>
      <c r="C45" s="22" t="s">
        <v>83</v>
      </c>
      <c r="D45" s="22" t="s">
        <v>347</v>
      </c>
      <c r="E45" s="22" t="s">
        <v>346</v>
      </c>
      <c r="F45" s="22" t="s">
        <v>348</v>
      </c>
      <c r="G45" s="22" t="s">
        <v>349</v>
      </c>
      <c r="H45" s="22">
        <v>112.19</v>
      </c>
      <c r="I45" s="22">
        <f t="shared" si="0"/>
        <v>0.87648437499999998</v>
      </c>
      <c r="J45" s="22">
        <v>3</v>
      </c>
      <c r="K45" s="22">
        <v>74</v>
      </c>
      <c r="L45" s="22">
        <v>0.81699999999999995</v>
      </c>
      <c r="M45" s="24" t="s">
        <v>89</v>
      </c>
      <c r="N45" s="22" t="s">
        <v>88</v>
      </c>
      <c r="O45" s="22">
        <v>6</v>
      </c>
    </row>
    <row r="46" spans="1:15" x14ac:dyDescent="0.25">
      <c r="A46" t="s">
        <v>350</v>
      </c>
      <c r="B46" s="22" t="s">
        <v>351</v>
      </c>
      <c r="C46" s="22" t="s">
        <v>92</v>
      </c>
      <c r="D46" s="22" t="s">
        <v>353</v>
      </c>
      <c r="E46" s="22" t="s">
        <v>352</v>
      </c>
      <c r="F46" s="22" t="s">
        <v>354</v>
      </c>
      <c r="G46" s="22" t="s">
        <v>355</v>
      </c>
      <c r="H46" s="22">
        <v>231.8</v>
      </c>
      <c r="I46" s="22">
        <f t="shared" si="0"/>
        <v>1.8109375000000001</v>
      </c>
      <c r="J46" s="22" t="s">
        <v>115</v>
      </c>
      <c r="K46" s="22">
        <v>200</v>
      </c>
      <c r="L46" s="22">
        <v>1.0620000000000001</v>
      </c>
      <c r="M46" s="24" t="s">
        <v>89</v>
      </c>
      <c r="N46" s="22" t="s">
        <v>88</v>
      </c>
      <c r="O46" s="22">
        <v>6</v>
      </c>
    </row>
    <row r="47" spans="1:15" x14ac:dyDescent="0.25">
      <c r="A47" t="s">
        <v>356</v>
      </c>
      <c r="B47" s="22" t="s">
        <v>357</v>
      </c>
      <c r="C47" s="22" t="s">
        <v>83</v>
      </c>
      <c r="D47" s="22" t="s">
        <v>359</v>
      </c>
      <c r="E47" s="22" t="s">
        <v>358</v>
      </c>
      <c r="F47" s="22" t="s">
        <v>360</v>
      </c>
      <c r="G47" s="22" t="s">
        <v>361</v>
      </c>
      <c r="H47" s="22">
        <v>202.8</v>
      </c>
      <c r="I47" s="22">
        <f t="shared" si="0"/>
        <v>1.5843750000000001</v>
      </c>
      <c r="J47" s="22">
        <v>3</v>
      </c>
      <c r="K47" s="22">
        <v>84</v>
      </c>
      <c r="L47" s="22">
        <v>0.97199999999999998</v>
      </c>
      <c r="M47" s="24" t="s">
        <v>89</v>
      </c>
      <c r="N47" s="22" t="s">
        <v>292</v>
      </c>
      <c r="O47" s="22">
        <v>6</v>
      </c>
    </row>
    <row r="48" spans="1:15" x14ac:dyDescent="0.25">
      <c r="A48" t="s">
        <v>362</v>
      </c>
      <c r="B48" s="22" t="s">
        <v>363</v>
      </c>
      <c r="C48" s="22" t="s">
        <v>83</v>
      </c>
      <c r="D48" s="22" t="s">
        <v>365</v>
      </c>
      <c r="E48" s="22" t="s">
        <v>364</v>
      </c>
      <c r="F48" s="22" t="s">
        <v>366</v>
      </c>
      <c r="G48" s="22" t="s">
        <v>367</v>
      </c>
      <c r="H48" s="22">
        <v>190.13</v>
      </c>
      <c r="I48" s="22">
        <f t="shared" si="0"/>
        <v>1.485390625</v>
      </c>
      <c r="J48" s="22">
        <v>3</v>
      </c>
      <c r="K48" s="22">
        <v>76</v>
      </c>
      <c r="L48" s="22">
        <v>0.93300000000000005</v>
      </c>
      <c r="M48" s="24" t="s">
        <v>89</v>
      </c>
      <c r="N48" s="22" t="s">
        <v>88</v>
      </c>
      <c r="O48" s="22">
        <v>12</v>
      </c>
    </row>
    <row r="49" spans="1:15" x14ac:dyDescent="0.25">
      <c r="A49" t="s">
        <v>368</v>
      </c>
      <c r="B49" s="22" t="s">
        <v>369</v>
      </c>
      <c r="C49" s="22" t="s">
        <v>92</v>
      </c>
      <c r="D49" s="22" t="s">
        <v>371</v>
      </c>
      <c r="E49" s="22" t="s">
        <v>370</v>
      </c>
      <c r="F49" s="22" t="s">
        <v>372</v>
      </c>
      <c r="G49" s="22" t="s">
        <v>373</v>
      </c>
      <c r="H49" s="22">
        <v>140</v>
      </c>
      <c r="I49" s="22">
        <f t="shared" si="0"/>
        <v>1.09375</v>
      </c>
      <c r="J49" s="22">
        <v>3</v>
      </c>
      <c r="K49" s="22">
        <v>120</v>
      </c>
      <c r="L49" s="22">
        <v>1.0369999999999999</v>
      </c>
      <c r="M49" s="24" t="s">
        <v>89</v>
      </c>
      <c r="N49" s="22" t="s">
        <v>88</v>
      </c>
      <c r="O49" s="22">
        <v>6</v>
      </c>
    </row>
    <row r="50" spans="1:15" x14ac:dyDescent="0.25">
      <c r="A50" t="s">
        <v>374</v>
      </c>
      <c r="B50" s="22" t="s">
        <v>375</v>
      </c>
      <c r="C50" s="22" t="s">
        <v>92</v>
      </c>
      <c r="D50" s="22" t="s">
        <v>376</v>
      </c>
      <c r="E50" s="22" t="s">
        <v>377</v>
      </c>
      <c r="F50" s="22" t="s">
        <v>378</v>
      </c>
      <c r="G50" s="22" t="s">
        <v>325</v>
      </c>
      <c r="H50" s="22">
        <v>215.68</v>
      </c>
      <c r="I50" s="22">
        <f t="shared" si="0"/>
        <v>1.6850000000000001</v>
      </c>
      <c r="J50" s="22">
        <v>3</v>
      </c>
      <c r="K50" s="22">
        <v>116</v>
      </c>
      <c r="L50" s="22">
        <v>1.0369999999999999</v>
      </c>
      <c r="M50" s="24" t="s">
        <v>89</v>
      </c>
      <c r="N50" s="22" t="s">
        <v>88</v>
      </c>
      <c r="O50" s="22">
        <v>6</v>
      </c>
    </row>
    <row r="51" spans="1:15" x14ac:dyDescent="0.25">
      <c r="A51" t="s">
        <v>379</v>
      </c>
      <c r="B51" s="22" t="s">
        <v>380</v>
      </c>
      <c r="C51" s="22" t="s">
        <v>92</v>
      </c>
      <c r="D51" s="22" t="s">
        <v>382</v>
      </c>
      <c r="E51" s="22" t="s">
        <v>381</v>
      </c>
      <c r="F51" s="22" t="s">
        <v>383</v>
      </c>
      <c r="G51" s="22" t="s">
        <v>384</v>
      </c>
      <c r="H51" s="22">
        <v>150</v>
      </c>
      <c r="I51" s="22">
        <f t="shared" si="0"/>
        <v>1.171875</v>
      </c>
      <c r="J51" s="22">
        <v>3</v>
      </c>
      <c r="K51" s="22">
        <v>76</v>
      </c>
      <c r="L51" s="22">
        <v>0.94599999999999995</v>
      </c>
      <c r="M51" s="24" t="s">
        <v>89</v>
      </c>
      <c r="N51" s="22" t="s">
        <v>88</v>
      </c>
      <c r="O51" s="22">
        <v>6</v>
      </c>
    </row>
    <row r="52" spans="1:15" x14ac:dyDescent="0.25">
      <c r="A52" t="s">
        <v>385</v>
      </c>
      <c r="B52" s="22" t="s">
        <v>386</v>
      </c>
      <c r="C52" s="22" t="s">
        <v>92</v>
      </c>
      <c r="D52" s="22" t="s">
        <v>388</v>
      </c>
      <c r="E52" s="22" t="s">
        <v>387</v>
      </c>
      <c r="F52" s="22" t="s">
        <v>389</v>
      </c>
      <c r="G52" s="22" t="s">
        <v>390</v>
      </c>
      <c r="H52" s="22">
        <v>122.71</v>
      </c>
      <c r="I52" s="22">
        <f t="shared" si="0"/>
        <v>0.95867187499999995</v>
      </c>
      <c r="J52" s="22">
        <v>3</v>
      </c>
      <c r="K52" s="22">
        <v>75.900000000000006</v>
      </c>
      <c r="L52" s="22">
        <v>0.88500000000000001</v>
      </c>
      <c r="M52" s="24" t="s">
        <v>89</v>
      </c>
      <c r="N52" s="22" t="s">
        <v>292</v>
      </c>
      <c r="O52" s="22">
        <v>6</v>
      </c>
    </row>
    <row r="53" spans="1:15" x14ac:dyDescent="0.25">
      <c r="A53" t="s">
        <v>391</v>
      </c>
      <c r="B53" s="22" t="s">
        <v>392</v>
      </c>
      <c r="C53" s="22" t="s">
        <v>92</v>
      </c>
      <c r="D53" s="22" t="s">
        <v>394</v>
      </c>
      <c r="E53" s="22" t="s">
        <v>393</v>
      </c>
      <c r="F53" s="25" t="s">
        <v>395</v>
      </c>
      <c r="G53" s="22" t="s">
        <v>396</v>
      </c>
      <c r="H53" s="22">
        <v>190</v>
      </c>
      <c r="I53" s="22">
        <f t="shared" si="0"/>
        <v>1.484375</v>
      </c>
      <c r="J53" s="22">
        <v>2</v>
      </c>
      <c r="K53" s="22">
        <v>70</v>
      </c>
      <c r="L53" s="22">
        <v>0.91100000000000003</v>
      </c>
      <c r="M53" s="24" t="s">
        <v>89</v>
      </c>
      <c r="N53" s="22" t="s">
        <v>88</v>
      </c>
      <c r="O53" s="22">
        <v>6</v>
      </c>
    </row>
    <row r="54" spans="1:15" x14ac:dyDescent="0.25">
      <c r="A54" t="s">
        <v>397</v>
      </c>
      <c r="B54" s="22" t="s">
        <v>398</v>
      </c>
      <c r="C54" s="22" t="s">
        <v>92</v>
      </c>
      <c r="D54" s="22" t="s">
        <v>400</v>
      </c>
      <c r="E54" s="22" t="s">
        <v>399</v>
      </c>
      <c r="F54" s="22" t="s">
        <v>401</v>
      </c>
      <c r="G54" s="22" t="s">
        <v>138</v>
      </c>
      <c r="H54" s="22">
        <v>149.69999999999999</v>
      </c>
      <c r="I54" s="22">
        <f t="shared" si="0"/>
        <v>1.1695312499999999</v>
      </c>
      <c r="J54" s="22" t="s">
        <v>115</v>
      </c>
      <c r="K54" s="22">
        <v>184.5</v>
      </c>
      <c r="L54" s="22">
        <v>1.04</v>
      </c>
      <c r="M54" s="24" t="s">
        <v>102</v>
      </c>
      <c r="N54" s="22" t="s">
        <v>88</v>
      </c>
      <c r="O54" s="22">
        <v>6</v>
      </c>
    </row>
    <row r="55" spans="1:15" x14ac:dyDescent="0.25">
      <c r="A55" t="s">
        <v>402</v>
      </c>
      <c r="B55" s="22" t="s">
        <v>403</v>
      </c>
      <c r="C55" s="22" t="s">
        <v>92</v>
      </c>
      <c r="D55" s="22" t="s">
        <v>405</v>
      </c>
      <c r="E55" s="22" t="s">
        <v>404</v>
      </c>
      <c r="F55" s="22" t="s">
        <v>406</v>
      </c>
      <c r="G55" s="22" t="s">
        <v>407</v>
      </c>
      <c r="H55" s="22">
        <v>600.49</v>
      </c>
      <c r="I55" s="22">
        <f t="shared" si="0"/>
        <v>4.6913281250000001</v>
      </c>
      <c r="J55" s="22" t="s">
        <v>115</v>
      </c>
      <c r="K55" s="22">
        <v>200</v>
      </c>
      <c r="L55" s="22">
        <v>1.069</v>
      </c>
      <c r="M55" s="24" t="s">
        <v>89</v>
      </c>
      <c r="N55" s="22" t="s">
        <v>88</v>
      </c>
      <c r="O55" s="22">
        <v>12</v>
      </c>
    </row>
    <row r="56" spans="1:15" x14ac:dyDescent="0.25">
      <c r="A56" t="s">
        <v>408</v>
      </c>
      <c r="B56" s="22" t="s">
        <v>409</v>
      </c>
      <c r="C56" s="22" t="s">
        <v>83</v>
      </c>
      <c r="D56" s="22" t="s">
        <v>410</v>
      </c>
      <c r="E56" s="22" t="s">
        <v>411</v>
      </c>
      <c r="F56" s="22" t="s">
        <v>412</v>
      </c>
      <c r="G56" s="22" t="s">
        <v>413</v>
      </c>
      <c r="H56" s="22">
        <v>440</v>
      </c>
      <c r="I56" s="22">
        <f t="shared" si="0"/>
        <v>3.4375</v>
      </c>
      <c r="J56" s="22">
        <v>3</v>
      </c>
      <c r="K56" s="22">
        <v>102</v>
      </c>
      <c r="L56" s="22">
        <v>0.88500000000000001</v>
      </c>
      <c r="M56" s="24" t="s">
        <v>89</v>
      </c>
      <c r="N56" s="22" t="s">
        <v>88</v>
      </c>
      <c r="O56" s="22">
        <v>6</v>
      </c>
    </row>
    <row r="57" spans="1:15" x14ac:dyDescent="0.25">
      <c r="A57" t="s">
        <v>414</v>
      </c>
      <c r="B57" s="22" t="s">
        <v>415</v>
      </c>
      <c r="C57" s="22" t="s">
        <v>92</v>
      </c>
      <c r="D57" s="22" t="s">
        <v>417</v>
      </c>
      <c r="E57" s="22" t="s">
        <v>416</v>
      </c>
      <c r="F57" s="22" t="s">
        <v>418</v>
      </c>
      <c r="G57" s="22" t="s">
        <v>419</v>
      </c>
      <c r="H57" s="22">
        <v>251.8</v>
      </c>
      <c r="I57" s="22">
        <f t="shared" si="0"/>
        <v>1.9671875000000001</v>
      </c>
      <c r="J57" s="22">
        <v>3</v>
      </c>
      <c r="K57" s="22">
        <v>136</v>
      </c>
      <c r="L57" s="22">
        <v>1.04</v>
      </c>
      <c r="M57" s="24" t="s">
        <v>102</v>
      </c>
      <c r="N57" s="22" t="s">
        <v>88</v>
      </c>
      <c r="O57" s="22">
        <v>12</v>
      </c>
    </row>
    <row r="58" spans="1:15" x14ac:dyDescent="0.25">
      <c r="A58" t="s">
        <v>420</v>
      </c>
      <c r="B58" s="22" t="s">
        <v>421</v>
      </c>
      <c r="C58" s="22" t="s">
        <v>92</v>
      </c>
      <c r="D58" s="22" t="s">
        <v>423</v>
      </c>
      <c r="E58" s="22" t="s">
        <v>422</v>
      </c>
      <c r="F58" s="25" t="s">
        <v>424</v>
      </c>
      <c r="G58" s="22" t="s">
        <v>425</v>
      </c>
      <c r="H58" s="22">
        <v>118.03</v>
      </c>
      <c r="I58" s="22">
        <f t="shared" si="0"/>
        <v>0.92210937500000001</v>
      </c>
      <c r="J58" s="22">
        <v>3</v>
      </c>
      <c r="K58" s="22">
        <v>80.099999999999994</v>
      </c>
      <c r="L58" s="22">
        <v>0.96199999999999997</v>
      </c>
      <c r="M58" s="24" t="s">
        <v>89</v>
      </c>
      <c r="N58" s="22" t="s">
        <v>88</v>
      </c>
      <c r="O58" s="22">
        <v>12</v>
      </c>
    </row>
    <row r="59" spans="1:15" x14ac:dyDescent="0.25">
      <c r="A59" t="s">
        <v>426</v>
      </c>
      <c r="B59" s="22" t="s">
        <v>427</v>
      </c>
      <c r="C59" s="22" t="s">
        <v>92</v>
      </c>
      <c r="D59" s="22" t="s">
        <v>429</v>
      </c>
      <c r="E59" s="22" t="s">
        <v>428</v>
      </c>
      <c r="F59" s="22" t="s">
        <v>430</v>
      </c>
      <c r="G59" s="22" t="s">
        <v>431</v>
      </c>
      <c r="H59" s="22">
        <v>128.58000000000001</v>
      </c>
      <c r="I59" s="22">
        <f t="shared" si="0"/>
        <v>1.0045312500000001</v>
      </c>
      <c r="J59" s="22" t="s">
        <v>115</v>
      </c>
      <c r="K59" s="22">
        <v>194</v>
      </c>
      <c r="L59" s="22">
        <v>1.034</v>
      </c>
      <c r="M59" s="24" t="s">
        <v>102</v>
      </c>
      <c r="N59" s="22" t="s">
        <v>88</v>
      </c>
      <c r="O59" s="22">
        <v>12</v>
      </c>
    </row>
    <row r="60" spans="1:15" x14ac:dyDescent="0.25">
      <c r="A60" t="s">
        <v>432</v>
      </c>
      <c r="B60" s="22" t="s">
        <v>433</v>
      </c>
      <c r="C60" s="22" t="s">
        <v>92</v>
      </c>
      <c r="D60" s="22" t="s">
        <v>435</v>
      </c>
      <c r="E60" s="22" t="s">
        <v>434</v>
      </c>
      <c r="F60" s="22" t="s">
        <v>436</v>
      </c>
      <c r="G60" s="22" t="s">
        <v>175</v>
      </c>
      <c r="H60" s="22">
        <v>205.02</v>
      </c>
      <c r="I60" s="22">
        <f t="shared" si="0"/>
        <v>1.6017187500000001</v>
      </c>
      <c r="J60" s="22" t="s">
        <v>115</v>
      </c>
      <c r="K60" s="22">
        <v>175.5</v>
      </c>
      <c r="L60" s="22">
        <v>1.0449999999999999</v>
      </c>
      <c r="M60" s="24" t="s">
        <v>89</v>
      </c>
      <c r="N60" s="22" t="s">
        <v>88</v>
      </c>
      <c r="O60" s="22">
        <v>9</v>
      </c>
    </row>
    <row r="61" spans="1:15" x14ac:dyDescent="0.25">
      <c r="A61" t="s">
        <v>437</v>
      </c>
      <c r="B61" s="22" t="s">
        <v>438</v>
      </c>
      <c r="C61" s="22" t="s">
        <v>83</v>
      </c>
      <c r="D61" s="22" t="s">
        <v>440</v>
      </c>
      <c r="E61" s="22" t="s">
        <v>439</v>
      </c>
      <c r="F61" s="22" t="s">
        <v>242</v>
      </c>
      <c r="G61" s="22" t="s">
        <v>419</v>
      </c>
      <c r="H61" s="22">
        <v>140.55000000000001</v>
      </c>
      <c r="I61" s="22">
        <f t="shared" si="0"/>
        <v>1.0980468750000001</v>
      </c>
      <c r="J61" s="22" t="s">
        <v>115</v>
      </c>
      <c r="K61" s="22">
        <v>193</v>
      </c>
      <c r="L61" s="22">
        <v>1.04</v>
      </c>
      <c r="M61" s="24" t="s">
        <v>89</v>
      </c>
      <c r="N61" s="22" t="s">
        <v>88</v>
      </c>
      <c r="O61" s="22">
        <v>6</v>
      </c>
    </row>
    <row r="62" spans="1:15" x14ac:dyDescent="0.25">
      <c r="A62" t="s">
        <v>441</v>
      </c>
      <c r="B62" s="22" t="s">
        <v>442</v>
      </c>
      <c r="C62" s="22" t="s">
        <v>83</v>
      </c>
      <c r="D62" s="22" t="s">
        <v>444</v>
      </c>
      <c r="E62" s="22" t="s">
        <v>443</v>
      </c>
      <c r="F62" s="22" t="s">
        <v>445</v>
      </c>
      <c r="G62" s="22" t="s">
        <v>446</v>
      </c>
      <c r="H62" s="22">
        <v>229.85</v>
      </c>
      <c r="I62" s="22">
        <f t="shared" si="0"/>
        <v>1.795703125</v>
      </c>
      <c r="J62" s="22" t="s">
        <v>115</v>
      </c>
      <c r="K62" s="22">
        <v>183.9</v>
      </c>
      <c r="L62" s="22">
        <v>1.042</v>
      </c>
      <c r="M62" s="24" t="s">
        <v>89</v>
      </c>
      <c r="N62" s="22" t="s">
        <v>88</v>
      </c>
      <c r="O62" s="22">
        <v>6</v>
      </c>
    </row>
    <row r="63" spans="1:15" x14ac:dyDescent="0.25">
      <c r="A63" t="s">
        <v>447</v>
      </c>
      <c r="B63" s="22" t="s">
        <v>448</v>
      </c>
      <c r="C63" s="22" t="s">
        <v>83</v>
      </c>
      <c r="D63" s="22" t="s">
        <v>450</v>
      </c>
      <c r="E63" s="22" t="s">
        <v>449</v>
      </c>
      <c r="F63" s="22" t="s">
        <v>451</v>
      </c>
      <c r="G63" s="22" t="s">
        <v>452</v>
      </c>
      <c r="H63" s="22">
        <v>305.36</v>
      </c>
      <c r="I63" s="22">
        <f t="shared" si="0"/>
        <v>2.3856250000000001</v>
      </c>
      <c r="J63" s="22">
        <v>3</v>
      </c>
      <c r="K63" s="22">
        <v>116</v>
      </c>
      <c r="L63" s="22">
        <v>0.90500000000000003</v>
      </c>
      <c r="M63" s="24" t="s">
        <v>89</v>
      </c>
      <c r="N63" s="22" t="s">
        <v>88</v>
      </c>
      <c r="O63" s="22">
        <v>12</v>
      </c>
    </row>
    <row r="64" spans="1:15" x14ac:dyDescent="0.25">
      <c r="A64" t="s">
        <v>453</v>
      </c>
      <c r="B64" s="22" t="s">
        <v>454</v>
      </c>
      <c r="C64" s="22" t="s">
        <v>92</v>
      </c>
      <c r="D64" s="22" t="s">
        <v>456</v>
      </c>
      <c r="E64" s="22" t="s">
        <v>455</v>
      </c>
      <c r="F64" s="22" t="s">
        <v>378</v>
      </c>
      <c r="G64" s="22" t="s">
        <v>457</v>
      </c>
      <c r="H64" s="22">
        <v>120.25</v>
      </c>
      <c r="I64" s="22">
        <f t="shared" si="0"/>
        <v>0.939453125</v>
      </c>
      <c r="J64" s="22" t="s">
        <v>115</v>
      </c>
      <c r="K64" s="22">
        <v>149</v>
      </c>
      <c r="L64" s="22">
        <v>1.0429999999999999</v>
      </c>
      <c r="M64" s="24" t="s">
        <v>89</v>
      </c>
      <c r="N64" s="22" t="s">
        <v>88</v>
      </c>
      <c r="O64" s="22">
        <v>12</v>
      </c>
    </row>
    <row r="65" spans="1:15" x14ac:dyDescent="0.25">
      <c r="A65" t="s">
        <v>458</v>
      </c>
      <c r="B65" s="22" t="s">
        <v>459</v>
      </c>
      <c r="C65" s="22" t="s">
        <v>83</v>
      </c>
      <c r="D65" s="22" t="s">
        <v>461</v>
      </c>
      <c r="E65" s="22" t="s">
        <v>460</v>
      </c>
      <c r="F65" s="22" t="s">
        <v>462</v>
      </c>
      <c r="G65" s="22" t="s">
        <v>325</v>
      </c>
      <c r="H65" s="22">
        <v>127.31</v>
      </c>
      <c r="I65" s="22">
        <f t="shared" si="0"/>
        <v>0.99460937500000002</v>
      </c>
      <c r="J65" s="22">
        <v>3</v>
      </c>
      <c r="K65" s="22">
        <v>124</v>
      </c>
      <c r="L65" s="22">
        <v>1.0369999999999999</v>
      </c>
      <c r="M65" s="24" t="s">
        <v>89</v>
      </c>
      <c r="N65" s="22" t="s">
        <v>88</v>
      </c>
      <c r="O65" s="22">
        <v>6</v>
      </c>
    </row>
    <row r="66" spans="1:15" x14ac:dyDescent="0.25">
      <c r="A66" t="s">
        <v>463</v>
      </c>
      <c r="B66" s="22" t="s">
        <v>464</v>
      </c>
      <c r="C66" s="22" t="s">
        <v>92</v>
      </c>
      <c r="D66" s="22" t="s">
        <v>465</v>
      </c>
      <c r="E66" s="22" t="s">
        <v>466</v>
      </c>
      <c r="F66" s="22" t="s">
        <v>302</v>
      </c>
      <c r="G66" s="22" t="s">
        <v>303</v>
      </c>
      <c r="H66" s="22">
        <v>129</v>
      </c>
      <c r="I66" s="22">
        <f t="shared" ref="I66:I129" si="1">H66/128</f>
        <v>1.0078125</v>
      </c>
      <c r="J66" s="22" t="s">
        <v>115</v>
      </c>
      <c r="K66" s="22">
        <v>164</v>
      </c>
      <c r="L66" s="22">
        <v>1.0349999999999999</v>
      </c>
      <c r="M66" s="24" t="s">
        <v>89</v>
      </c>
      <c r="N66" s="22" t="s">
        <v>88</v>
      </c>
      <c r="O66" s="22">
        <v>9</v>
      </c>
    </row>
    <row r="67" spans="1:15" x14ac:dyDescent="0.25">
      <c r="A67" t="s">
        <v>467</v>
      </c>
      <c r="B67" s="22" t="s">
        <v>468</v>
      </c>
      <c r="C67" s="22" t="s">
        <v>92</v>
      </c>
      <c r="D67" s="22" t="s">
        <v>470</v>
      </c>
      <c r="E67" s="22" t="s">
        <v>469</v>
      </c>
      <c r="F67" s="22" t="s">
        <v>471</v>
      </c>
      <c r="G67" s="22" t="s">
        <v>472</v>
      </c>
      <c r="H67" s="22">
        <v>129.97</v>
      </c>
      <c r="I67" s="22">
        <f t="shared" si="1"/>
        <v>1.015390625</v>
      </c>
      <c r="J67" s="22" t="s">
        <v>115</v>
      </c>
      <c r="K67" s="22">
        <v>200</v>
      </c>
      <c r="L67" s="22">
        <v>1.0740000000000001</v>
      </c>
      <c r="M67" s="24" t="s">
        <v>89</v>
      </c>
      <c r="N67" s="22" t="s">
        <v>88</v>
      </c>
      <c r="O67" s="22">
        <v>12</v>
      </c>
    </row>
    <row r="68" spans="1:15" x14ac:dyDescent="0.25">
      <c r="A68" t="s">
        <v>473</v>
      </c>
      <c r="B68" s="22" t="s">
        <v>474</v>
      </c>
      <c r="C68" s="22" t="s">
        <v>92</v>
      </c>
      <c r="D68" s="22" t="s">
        <v>476</v>
      </c>
      <c r="E68" s="22" t="s">
        <v>475</v>
      </c>
      <c r="F68" s="27" t="s">
        <v>477</v>
      </c>
      <c r="G68" s="27" t="s">
        <v>478</v>
      </c>
      <c r="H68" s="28">
        <v>136.25</v>
      </c>
      <c r="I68" s="23">
        <f t="shared" si="1"/>
        <v>1.064453125</v>
      </c>
      <c r="J68" s="22">
        <v>2</v>
      </c>
      <c r="K68" s="22">
        <v>67</v>
      </c>
      <c r="L68" s="22">
        <v>0.82</v>
      </c>
      <c r="M68" s="24" t="s">
        <v>22</v>
      </c>
      <c r="N68" s="22" t="s">
        <v>101</v>
      </c>
      <c r="O68" s="22">
        <v>6</v>
      </c>
    </row>
    <row r="69" spans="1:15" x14ac:dyDescent="0.25">
      <c r="A69" t="s">
        <v>479</v>
      </c>
      <c r="B69" s="22" t="s">
        <v>480</v>
      </c>
      <c r="C69" s="22" t="s">
        <v>92</v>
      </c>
      <c r="D69" s="22" t="s">
        <v>481</v>
      </c>
      <c r="E69" s="22" t="s">
        <v>482</v>
      </c>
      <c r="F69" s="22" t="s">
        <v>483</v>
      </c>
      <c r="G69" s="22" t="s">
        <v>484</v>
      </c>
      <c r="H69" s="22">
        <v>155</v>
      </c>
      <c r="I69" s="22">
        <f t="shared" si="1"/>
        <v>1.2109375</v>
      </c>
      <c r="J69" s="22">
        <v>3</v>
      </c>
      <c r="K69" s="22">
        <v>123</v>
      </c>
      <c r="L69" s="22">
        <v>1.0169999999999999</v>
      </c>
      <c r="M69" s="24" t="s">
        <v>89</v>
      </c>
      <c r="N69" s="22" t="s">
        <v>292</v>
      </c>
      <c r="O69" s="22">
        <v>12</v>
      </c>
    </row>
    <row r="70" spans="1:15" x14ac:dyDescent="0.25">
      <c r="A70" t="s">
        <v>485</v>
      </c>
      <c r="B70" s="22" t="s">
        <v>486</v>
      </c>
      <c r="C70" s="22" t="s">
        <v>92</v>
      </c>
      <c r="D70" s="22" t="s">
        <v>488</v>
      </c>
      <c r="E70" s="22" t="s">
        <v>487</v>
      </c>
      <c r="F70" s="22" t="s">
        <v>366</v>
      </c>
      <c r="G70" s="22" t="s">
        <v>489</v>
      </c>
      <c r="H70" s="22">
        <v>139.1</v>
      </c>
      <c r="I70" s="22">
        <f t="shared" si="1"/>
        <v>1.08671875</v>
      </c>
      <c r="J70" s="22">
        <v>3</v>
      </c>
      <c r="K70" s="22">
        <v>78</v>
      </c>
      <c r="L70" s="22">
        <v>0.93300000000000005</v>
      </c>
      <c r="M70" s="24" t="s">
        <v>89</v>
      </c>
      <c r="N70" s="22" t="s">
        <v>292</v>
      </c>
      <c r="O70" s="22">
        <v>6</v>
      </c>
    </row>
    <row r="71" spans="1:15" x14ac:dyDescent="0.25">
      <c r="A71" t="s">
        <v>490</v>
      </c>
      <c r="B71" s="22" t="s">
        <v>491</v>
      </c>
      <c r="C71" s="22" t="s">
        <v>92</v>
      </c>
      <c r="D71" s="22" t="s">
        <v>493</v>
      </c>
      <c r="E71" s="22" t="s">
        <v>492</v>
      </c>
      <c r="F71" s="22" t="s">
        <v>494</v>
      </c>
      <c r="G71" s="22" t="s">
        <v>121</v>
      </c>
      <c r="H71" s="22">
        <v>165.64</v>
      </c>
      <c r="I71" s="22">
        <f t="shared" si="1"/>
        <v>1.2940624999999999</v>
      </c>
      <c r="J71" s="22" t="s">
        <v>115</v>
      </c>
      <c r="K71" s="22">
        <v>174</v>
      </c>
      <c r="L71" s="22">
        <v>1.0309999999999999</v>
      </c>
      <c r="M71" s="24" t="s">
        <v>89</v>
      </c>
      <c r="N71" s="22" t="s">
        <v>88</v>
      </c>
      <c r="O71" s="22">
        <v>12</v>
      </c>
    </row>
    <row r="72" spans="1:15" x14ac:dyDescent="0.25">
      <c r="A72" t="s">
        <v>495</v>
      </c>
      <c r="B72" s="22" t="s">
        <v>496</v>
      </c>
      <c r="C72" s="22" t="s">
        <v>83</v>
      </c>
      <c r="D72" s="22" t="s">
        <v>497</v>
      </c>
      <c r="E72" s="22" t="s">
        <v>498</v>
      </c>
      <c r="F72" s="22" t="s">
        <v>499</v>
      </c>
      <c r="G72" s="22" t="s">
        <v>500</v>
      </c>
      <c r="H72" s="22">
        <v>242.42</v>
      </c>
      <c r="I72" s="22">
        <f t="shared" si="1"/>
        <v>1.8939062499999999</v>
      </c>
      <c r="J72" s="22" t="s">
        <v>115</v>
      </c>
      <c r="K72" s="22">
        <v>200</v>
      </c>
      <c r="L72" s="22">
        <v>1.0649999999999999</v>
      </c>
      <c r="M72" s="24" t="s">
        <v>89</v>
      </c>
      <c r="N72" s="22" t="s">
        <v>88</v>
      </c>
      <c r="O72" s="22">
        <v>9</v>
      </c>
    </row>
    <row r="73" spans="1:15" x14ac:dyDescent="0.25">
      <c r="A73" t="s">
        <v>501</v>
      </c>
      <c r="B73" s="22" t="s">
        <v>502</v>
      </c>
      <c r="C73" s="22" t="s">
        <v>92</v>
      </c>
      <c r="D73" s="22" t="s">
        <v>504</v>
      </c>
      <c r="E73" s="22" t="s">
        <v>503</v>
      </c>
      <c r="F73" s="22" t="s">
        <v>505</v>
      </c>
      <c r="G73" s="22" t="s">
        <v>506</v>
      </c>
      <c r="H73" s="22">
        <v>150.9</v>
      </c>
      <c r="I73" s="22">
        <f t="shared" si="1"/>
        <v>1.17890625</v>
      </c>
      <c r="J73" s="22">
        <v>3</v>
      </c>
      <c r="K73" s="22">
        <v>120</v>
      </c>
      <c r="L73" s="22">
        <v>1.1160000000000001</v>
      </c>
      <c r="M73" s="24" t="s">
        <v>102</v>
      </c>
      <c r="N73" s="22" t="s">
        <v>88</v>
      </c>
      <c r="O73" s="22">
        <v>12</v>
      </c>
    </row>
    <row r="74" spans="1:15" x14ac:dyDescent="0.25">
      <c r="A74" t="s">
        <v>507</v>
      </c>
      <c r="B74" s="22" t="s">
        <v>508</v>
      </c>
      <c r="C74" s="22" t="s">
        <v>83</v>
      </c>
      <c r="D74" s="22" t="s">
        <v>510</v>
      </c>
      <c r="E74" s="22" t="s">
        <v>509</v>
      </c>
      <c r="F74" s="22" t="s">
        <v>511</v>
      </c>
      <c r="G74" s="22" t="s">
        <v>512</v>
      </c>
      <c r="H74" s="22">
        <v>220.46</v>
      </c>
      <c r="I74" s="22">
        <f t="shared" si="1"/>
        <v>1.7223437500000001</v>
      </c>
      <c r="J74" s="22">
        <v>3</v>
      </c>
      <c r="K74" s="22">
        <v>130</v>
      </c>
      <c r="L74" s="22">
        <v>1.012</v>
      </c>
      <c r="M74" s="24" t="s">
        <v>89</v>
      </c>
      <c r="N74" s="22" t="s">
        <v>88</v>
      </c>
      <c r="O74" s="22">
        <v>6</v>
      </c>
    </row>
    <row r="75" spans="1:15" x14ac:dyDescent="0.25">
      <c r="A75" t="s">
        <v>513</v>
      </c>
      <c r="B75" s="22" t="s">
        <v>514</v>
      </c>
      <c r="C75" s="22" t="s">
        <v>83</v>
      </c>
      <c r="D75" s="22" t="s">
        <v>516</v>
      </c>
      <c r="E75" s="22" t="s">
        <v>515</v>
      </c>
      <c r="F75" s="22" t="s">
        <v>517</v>
      </c>
      <c r="G75" s="22" t="s">
        <v>518</v>
      </c>
      <c r="H75" s="22">
        <v>280</v>
      </c>
      <c r="I75" s="22">
        <f t="shared" si="1"/>
        <v>2.1875</v>
      </c>
      <c r="J75" s="22">
        <v>3</v>
      </c>
      <c r="K75" s="22">
        <v>114</v>
      </c>
      <c r="L75" s="22">
        <v>1.024</v>
      </c>
      <c r="M75" s="24" t="s">
        <v>89</v>
      </c>
      <c r="N75" s="22" t="s">
        <v>292</v>
      </c>
      <c r="O75" s="22">
        <v>6</v>
      </c>
    </row>
    <row r="76" spans="1:15" x14ac:dyDescent="0.25">
      <c r="A76" t="s">
        <v>519</v>
      </c>
      <c r="B76" s="22" t="s">
        <v>520</v>
      </c>
      <c r="C76" s="22" t="s">
        <v>92</v>
      </c>
      <c r="D76" s="22" t="s">
        <v>522</v>
      </c>
      <c r="E76" s="22" t="s">
        <v>521</v>
      </c>
      <c r="F76" s="22" t="s">
        <v>523</v>
      </c>
      <c r="G76" s="22" t="s">
        <v>524</v>
      </c>
      <c r="H76" s="22">
        <v>111.25</v>
      </c>
      <c r="I76" s="22">
        <f t="shared" si="1"/>
        <v>0.869140625</v>
      </c>
      <c r="J76" s="22" t="s">
        <v>115</v>
      </c>
      <c r="K76" s="22">
        <v>200</v>
      </c>
      <c r="L76" s="22">
        <v>1.071</v>
      </c>
      <c r="M76" s="24" t="s">
        <v>89</v>
      </c>
      <c r="N76" s="22" t="s">
        <v>88</v>
      </c>
      <c r="O76" s="22">
        <v>6</v>
      </c>
    </row>
    <row r="77" spans="1:15" x14ac:dyDescent="0.25">
      <c r="A77" t="s">
        <v>525</v>
      </c>
      <c r="B77" s="22" t="s">
        <v>526</v>
      </c>
      <c r="C77" s="22" t="s">
        <v>92</v>
      </c>
      <c r="D77" s="22" t="s">
        <v>528</v>
      </c>
      <c r="E77" s="22" t="s">
        <v>527</v>
      </c>
      <c r="F77" s="27" t="s">
        <v>529</v>
      </c>
      <c r="G77" s="27" t="s">
        <v>530</v>
      </c>
      <c r="H77" s="28">
        <v>151</v>
      </c>
      <c r="I77" s="23">
        <f t="shared" si="1"/>
        <v>1.1796875</v>
      </c>
      <c r="J77" s="22" t="s">
        <v>115</v>
      </c>
      <c r="K77" s="22">
        <v>200</v>
      </c>
      <c r="L77" s="22">
        <v>1.0429999999999999</v>
      </c>
      <c r="M77" s="24" t="s">
        <v>22</v>
      </c>
      <c r="N77" s="22" t="s">
        <v>101</v>
      </c>
      <c r="O77" s="22">
        <v>12</v>
      </c>
    </row>
    <row r="78" spans="1:15" x14ac:dyDescent="0.25">
      <c r="A78" t="s">
        <v>531</v>
      </c>
      <c r="B78" s="22" t="s">
        <v>532</v>
      </c>
      <c r="C78" s="22" t="s">
        <v>83</v>
      </c>
      <c r="D78" s="22" t="s">
        <v>534</v>
      </c>
      <c r="E78" s="22" t="s">
        <v>533</v>
      </c>
      <c r="F78" s="22" t="s">
        <v>535</v>
      </c>
      <c r="G78" s="22" t="s">
        <v>536</v>
      </c>
      <c r="H78" s="22">
        <v>120</v>
      </c>
      <c r="I78" s="22">
        <f t="shared" si="1"/>
        <v>0.9375</v>
      </c>
      <c r="J78" s="22">
        <v>3</v>
      </c>
      <c r="K78" s="22">
        <v>78</v>
      </c>
      <c r="L78" s="22">
        <v>0.94199999999999995</v>
      </c>
      <c r="M78" s="24" t="s">
        <v>89</v>
      </c>
      <c r="N78" s="22" t="s">
        <v>292</v>
      </c>
      <c r="O78" s="22">
        <v>6</v>
      </c>
    </row>
    <row r="79" spans="1:15" x14ac:dyDescent="0.25">
      <c r="A79" t="s">
        <v>537</v>
      </c>
      <c r="B79" s="22" t="s">
        <v>538</v>
      </c>
      <c r="C79" s="22" t="s">
        <v>92</v>
      </c>
      <c r="D79" s="22" t="s">
        <v>540</v>
      </c>
      <c r="E79" s="22" t="s">
        <v>539</v>
      </c>
      <c r="F79" s="22" t="s">
        <v>541</v>
      </c>
      <c r="G79" s="22" t="s">
        <v>224</v>
      </c>
      <c r="H79" s="22">
        <v>152.32</v>
      </c>
      <c r="I79" s="22">
        <f t="shared" si="1"/>
        <v>1.19</v>
      </c>
      <c r="J79" s="22" t="s">
        <v>115</v>
      </c>
      <c r="K79" s="22">
        <v>200</v>
      </c>
      <c r="L79" s="22">
        <v>1.036</v>
      </c>
      <c r="M79" s="24" t="s">
        <v>89</v>
      </c>
      <c r="N79" s="22" t="s">
        <v>88</v>
      </c>
      <c r="O79" s="22">
        <v>12</v>
      </c>
    </row>
    <row r="80" spans="1:15" x14ac:dyDescent="0.25">
      <c r="A80" t="s">
        <v>542</v>
      </c>
      <c r="B80" s="22" t="s">
        <v>543</v>
      </c>
      <c r="C80" s="22" t="s">
        <v>83</v>
      </c>
      <c r="D80" s="22" t="s">
        <v>545</v>
      </c>
      <c r="E80" s="22" t="s">
        <v>544</v>
      </c>
      <c r="F80" s="22" t="s">
        <v>546</v>
      </c>
      <c r="G80" s="22" t="s">
        <v>547</v>
      </c>
      <c r="H80" s="22">
        <v>154.27000000000001</v>
      </c>
      <c r="I80" s="22">
        <f t="shared" si="1"/>
        <v>1.2052343750000001</v>
      </c>
      <c r="J80" s="22">
        <v>2</v>
      </c>
      <c r="K80" s="22">
        <v>70</v>
      </c>
      <c r="L80" s="22">
        <v>0.84099999999999997</v>
      </c>
      <c r="M80" s="24" t="s">
        <v>89</v>
      </c>
      <c r="N80" s="22" t="s">
        <v>88</v>
      </c>
      <c r="O80" s="22">
        <v>12</v>
      </c>
    </row>
    <row r="81" spans="1:15" x14ac:dyDescent="0.25">
      <c r="A81" t="s">
        <v>548</v>
      </c>
      <c r="B81" s="22" t="s">
        <v>549</v>
      </c>
      <c r="C81" s="22" t="s">
        <v>92</v>
      </c>
      <c r="D81" s="22" t="s">
        <v>550</v>
      </c>
      <c r="E81" s="22" t="s">
        <v>551</v>
      </c>
      <c r="F81" s="22" t="s">
        <v>552</v>
      </c>
      <c r="G81" s="22" t="s">
        <v>553</v>
      </c>
      <c r="H81" s="22">
        <v>167.7</v>
      </c>
      <c r="I81" s="22">
        <f t="shared" si="1"/>
        <v>1.3101562499999999</v>
      </c>
      <c r="J81" s="22" t="s">
        <v>115</v>
      </c>
      <c r="K81" s="22">
        <v>166</v>
      </c>
      <c r="L81" s="22">
        <v>1.0309999999999999</v>
      </c>
      <c r="M81" s="24" t="s">
        <v>89</v>
      </c>
      <c r="N81" s="22" t="s">
        <v>88</v>
      </c>
      <c r="O81" s="22" t="s">
        <v>554</v>
      </c>
    </row>
    <row r="82" spans="1:15" x14ac:dyDescent="0.25">
      <c r="A82" t="s">
        <v>555</v>
      </c>
      <c r="B82" s="22" t="s">
        <v>556</v>
      </c>
      <c r="C82" s="22" t="s">
        <v>92</v>
      </c>
      <c r="D82" s="22" t="s">
        <v>558</v>
      </c>
      <c r="E82" s="22" t="s">
        <v>557</v>
      </c>
      <c r="F82" s="22" t="s">
        <v>284</v>
      </c>
      <c r="G82" s="22" t="s">
        <v>559</v>
      </c>
      <c r="H82" s="22">
        <v>130</v>
      </c>
      <c r="I82" s="22">
        <f t="shared" si="1"/>
        <v>1.015625</v>
      </c>
      <c r="J82" s="22">
        <v>3</v>
      </c>
      <c r="K82" s="22">
        <v>74</v>
      </c>
      <c r="L82" s="22">
        <v>0.93899999999999995</v>
      </c>
      <c r="M82" s="24" t="s">
        <v>89</v>
      </c>
      <c r="N82" s="22" t="s">
        <v>88</v>
      </c>
      <c r="O82" s="22">
        <v>12</v>
      </c>
    </row>
    <row r="83" spans="1:15" x14ac:dyDescent="0.25">
      <c r="A83" t="s">
        <v>560</v>
      </c>
      <c r="B83" s="22" t="s">
        <v>561</v>
      </c>
      <c r="C83" s="22" t="s">
        <v>92</v>
      </c>
      <c r="D83" s="22" t="s">
        <v>563</v>
      </c>
      <c r="E83" s="22" t="s">
        <v>562</v>
      </c>
      <c r="F83" s="22" t="s">
        <v>101</v>
      </c>
      <c r="G83" s="22" t="s">
        <v>101</v>
      </c>
      <c r="H83" s="22">
        <v>344.31</v>
      </c>
      <c r="I83" s="22">
        <f t="shared" si="1"/>
        <v>2.689921875</v>
      </c>
      <c r="J83" s="22">
        <v>3</v>
      </c>
      <c r="K83" s="22">
        <v>82</v>
      </c>
      <c r="L83" s="22">
        <v>0.97399999999999998</v>
      </c>
      <c r="M83" s="24" t="s">
        <v>89</v>
      </c>
      <c r="N83" s="22" t="s">
        <v>88</v>
      </c>
      <c r="O83" s="22">
        <v>6</v>
      </c>
    </row>
    <row r="84" spans="1:15" x14ac:dyDescent="0.25">
      <c r="A84" t="s">
        <v>564</v>
      </c>
      <c r="B84" s="22" t="s">
        <v>146</v>
      </c>
      <c r="C84" s="22" t="s">
        <v>92</v>
      </c>
      <c r="D84" s="22" t="s">
        <v>566</v>
      </c>
      <c r="E84" s="22" t="s">
        <v>565</v>
      </c>
      <c r="F84" s="22" t="s">
        <v>95</v>
      </c>
      <c r="G84" s="22" t="s">
        <v>567</v>
      </c>
      <c r="H84" s="22">
        <v>130.06</v>
      </c>
      <c r="I84" s="22">
        <f t="shared" si="1"/>
        <v>1.01609375</v>
      </c>
      <c r="J84" s="22">
        <v>3</v>
      </c>
      <c r="K84" s="22">
        <v>134</v>
      </c>
      <c r="L84" s="22">
        <v>1.0209999999999999</v>
      </c>
      <c r="M84" s="24" t="s">
        <v>89</v>
      </c>
      <c r="N84" s="22" t="s">
        <v>88</v>
      </c>
      <c r="O84" s="22">
        <v>6</v>
      </c>
    </row>
    <row r="85" spans="1:15" x14ac:dyDescent="0.25">
      <c r="A85" t="s">
        <v>568</v>
      </c>
      <c r="B85" s="22" t="s">
        <v>569</v>
      </c>
      <c r="C85" s="22" t="s">
        <v>83</v>
      </c>
      <c r="D85" s="22" t="s">
        <v>571</v>
      </c>
      <c r="E85" s="22" t="s">
        <v>570</v>
      </c>
      <c r="F85" s="22" t="s">
        <v>517</v>
      </c>
      <c r="G85" s="22" t="s">
        <v>518</v>
      </c>
      <c r="H85" s="22">
        <v>286.7</v>
      </c>
      <c r="I85" s="22">
        <f t="shared" si="1"/>
        <v>2.2398437499999999</v>
      </c>
      <c r="J85" s="22">
        <v>3</v>
      </c>
      <c r="K85" s="22">
        <v>114</v>
      </c>
      <c r="L85" s="22">
        <v>1.024</v>
      </c>
      <c r="M85" s="24" t="s">
        <v>89</v>
      </c>
      <c r="N85" s="22" t="s">
        <v>292</v>
      </c>
      <c r="O85" s="22">
        <v>6</v>
      </c>
    </row>
    <row r="86" spans="1:15" x14ac:dyDescent="0.25">
      <c r="A86" t="s">
        <v>572</v>
      </c>
      <c r="B86" s="22" t="s">
        <v>573</v>
      </c>
      <c r="C86" s="22" t="s">
        <v>92</v>
      </c>
      <c r="D86" s="22" t="s">
        <v>575</v>
      </c>
      <c r="E86" s="22" t="s">
        <v>574</v>
      </c>
      <c r="F86" s="22" t="s">
        <v>576</v>
      </c>
      <c r="G86" s="22" t="s">
        <v>577</v>
      </c>
      <c r="H86" s="22">
        <v>141.25</v>
      </c>
      <c r="I86" s="22">
        <f t="shared" si="1"/>
        <v>1.103515625</v>
      </c>
      <c r="J86" s="22" t="s">
        <v>115</v>
      </c>
      <c r="K86" s="22">
        <v>200</v>
      </c>
      <c r="L86" s="22">
        <v>1.0629999999999999</v>
      </c>
      <c r="M86" s="24" t="s">
        <v>89</v>
      </c>
      <c r="N86" s="22" t="s">
        <v>88</v>
      </c>
      <c r="O86" s="22">
        <v>6</v>
      </c>
    </row>
    <row r="87" spans="1:15" x14ac:dyDescent="0.25">
      <c r="A87" t="s">
        <v>578</v>
      </c>
      <c r="B87" s="22" t="s">
        <v>579</v>
      </c>
      <c r="C87" s="22" t="s">
        <v>92</v>
      </c>
      <c r="D87" s="22" t="s">
        <v>581</v>
      </c>
      <c r="E87" s="22" t="s">
        <v>580</v>
      </c>
      <c r="F87" s="22" t="s">
        <v>582</v>
      </c>
      <c r="G87" s="22" t="s">
        <v>583</v>
      </c>
      <c r="H87" s="22">
        <v>115.48</v>
      </c>
      <c r="I87" s="22">
        <f t="shared" si="1"/>
        <v>0.90218750000000003</v>
      </c>
      <c r="J87" s="22">
        <v>3</v>
      </c>
      <c r="K87" s="22">
        <v>80</v>
      </c>
      <c r="L87" s="22">
        <v>0.95</v>
      </c>
      <c r="M87" s="24" t="s">
        <v>102</v>
      </c>
      <c r="N87" s="22" t="s">
        <v>88</v>
      </c>
      <c r="O87" s="22">
        <v>12</v>
      </c>
    </row>
    <row r="88" spans="1:15" x14ac:dyDescent="0.25">
      <c r="A88" t="s">
        <v>584</v>
      </c>
      <c r="B88" s="22" t="s">
        <v>585</v>
      </c>
      <c r="C88" s="22" t="s">
        <v>92</v>
      </c>
      <c r="D88" s="22" t="s">
        <v>587</v>
      </c>
      <c r="E88" s="22" t="s">
        <v>586</v>
      </c>
      <c r="F88" s="22" t="s">
        <v>588</v>
      </c>
      <c r="G88" s="22" t="s">
        <v>589</v>
      </c>
      <c r="H88" s="22">
        <v>188.13</v>
      </c>
      <c r="I88" s="22">
        <f t="shared" si="1"/>
        <v>1.469765625</v>
      </c>
      <c r="J88" s="22">
        <v>2</v>
      </c>
      <c r="K88" s="22">
        <v>68</v>
      </c>
      <c r="L88" s="22">
        <v>0.93500000000000005</v>
      </c>
      <c r="M88" s="24" t="s">
        <v>89</v>
      </c>
      <c r="N88" s="22" t="s">
        <v>88</v>
      </c>
      <c r="O88" s="22">
        <v>9</v>
      </c>
    </row>
    <row r="89" spans="1:15" x14ac:dyDescent="0.25">
      <c r="A89" t="s">
        <v>590</v>
      </c>
      <c r="B89" s="22" t="s">
        <v>591</v>
      </c>
      <c r="C89" s="22" t="s">
        <v>92</v>
      </c>
      <c r="D89" s="22" t="s">
        <v>593</v>
      </c>
      <c r="E89" s="22" t="s">
        <v>592</v>
      </c>
      <c r="F89" s="22" t="s">
        <v>594</v>
      </c>
      <c r="G89" s="22" t="s">
        <v>595</v>
      </c>
      <c r="H89" s="22">
        <v>112.35</v>
      </c>
      <c r="I89" s="22">
        <f t="shared" si="1"/>
        <v>0.87773437499999996</v>
      </c>
      <c r="J89" s="22">
        <v>3</v>
      </c>
      <c r="K89" s="22">
        <v>114</v>
      </c>
      <c r="L89" s="22">
        <v>1.0720000000000001</v>
      </c>
      <c r="M89" s="24" t="s">
        <v>102</v>
      </c>
      <c r="N89" s="22" t="s">
        <v>88</v>
      </c>
      <c r="O89" s="22">
        <v>12</v>
      </c>
    </row>
    <row r="90" spans="1:15" x14ac:dyDescent="0.25">
      <c r="A90" t="s">
        <v>596</v>
      </c>
      <c r="B90" s="22" t="s">
        <v>597</v>
      </c>
      <c r="C90" s="22" t="s">
        <v>83</v>
      </c>
      <c r="D90" s="22" t="s">
        <v>599</v>
      </c>
      <c r="E90" s="22" t="s">
        <v>598</v>
      </c>
      <c r="F90" s="27" t="s">
        <v>600</v>
      </c>
      <c r="G90" s="27" t="s">
        <v>601</v>
      </c>
      <c r="H90" s="28">
        <v>143.32</v>
      </c>
      <c r="I90" s="23">
        <f t="shared" si="1"/>
        <v>1.1196874999999999</v>
      </c>
      <c r="J90" s="22">
        <v>3</v>
      </c>
      <c r="K90" s="22">
        <v>89.1</v>
      </c>
      <c r="L90" s="22">
        <v>0.96099999999999997</v>
      </c>
      <c r="M90" s="24" t="s">
        <v>22</v>
      </c>
      <c r="N90" s="22" t="s">
        <v>101</v>
      </c>
      <c r="O90" s="22">
        <v>9</v>
      </c>
    </row>
    <row r="91" spans="1:15" x14ac:dyDescent="0.25">
      <c r="A91" t="s">
        <v>602</v>
      </c>
      <c r="B91" s="22" t="s">
        <v>603</v>
      </c>
      <c r="C91" s="22" t="s">
        <v>92</v>
      </c>
      <c r="D91" s="22" t="s">
        <v>605</v>
      </c>
      <c r="E91" s="22" t="s">
        <v>604</v>
      </c>
      <c r="F91" s="22" t="s">
        <v>235</v>
      </c>
      <c r="G91" s="22" t="s">
        <v>457</v>
      </c>
      <c r="H91" s="22">
        <v>140.44</v>
      </c>
      <c r="I91" s="22">
        <f t="shared" si="1"/>
        <v>1.0971875</v>
      </c>
      <c r="J91" s="22" t="s">
        <v>115</v>
      </c>
      <c r="K91" s="22">
        <v>200</v>
      </c>
      <c r="L91" s="22">
        <v>1.0429999999999999</v>
      </c>
      <c r="M91" s="24" t="s">
        <v>89</v>
      </c>
      <c r="N91" s="22" t="s">
        <v>88</v>
      </c>
      <c r="O91" s="22">
        <v>9</v>
      </c>
    </row>
    <row r="92" spans="1:15" x14ac:dyDescent="0.25">
      <c r="A92" t="s">
        <v>606</v>
      </c>
      <c r="B92" s="22" t="s">
        <v>607</v>
      </c>
      <c r="C92" s="22" t="s">
        <v>196</v>
      </c>
      <c r="D92" s="22" t="s">
        <v>609</v>
      </c>
      <c r="E92" s="22" t="s">
        <v>608</v>
      </c>
      <c r="F92" s="22" t="s">
        <v>610</v>
      </c>
      <c r="G92" s="22" t="s">
        <v>144</v>
      </c>
      <c r="H92" s="22">
        <v>116.62</v>
      </c>
      <c r="I92" s="22">
        <f t="shared" si="1"/>
        <v>0.91109375000000004</v>
      </c>
      <c r="J92" s="22">
        <v>3</v>
      </c>
      <c r="K92" s="22">
        <v>103</v>
      </c>
      <c r="L92" s="22">
        <v>1.0189999999999999</v>
      </c>
      <c r="M92" s="24" t="s">
        <v>89</v>
      </c>
      <c r="N92" s="22" t="s">
        <v>88</v>
      </c>
      <c r="O92" s="22">
        <v>9</v>
      </c>
    </row>
    <row r="93" spans="1:15" x14ac:dyDescent="0.25">
      <c r="A93" t="s">
        <v>611</v>
      </c>
      <c r="B93" s="22" t="s">
        <v>612</v>
      </c>
      <c r="C93" s="22" t="s">
        <v>92</v>
      </c>
      <c r="D93" s="22" t="s">
        <v>614</v>
      </c>
      <c r="E93" s="22" t="s">
        <v>613</v>
      </c>
      <c r="F93" s="22" t="s">
        <v>248</v>
      </c>
      <c r="G93" s="22" t="s">
        <v>615</v>
      </c>
      <c r="H93" s="22">
        <v>210.72</v>
      </c>
      <c r="I93" s="22">
        <f t="shared" si="1"/>
        <v>1.64625</v>
      </c>
      <c r="J93" s="22">
        <v>3</v>
      </c>
      <c r="K93" s="22">
        <v>88</v>
      </c>
      <c r="L93" s="22">
        <v>0.98399999999999999</v>
      </c>
      <c r="M93" s="24" t="s">
        <v>102</v>
      </c>
      <c r="N93" s="22" t="s">
        <v>88</v>
      </c>
      <c r="O93" s="22">
        <v>12</v>
      </c>
    </row>
    <row r="94" spans="1:15" x14ac:dyDescent="0.25">
      <c r="A94" t="s">
        <v>616</v>
      </c>
      <c r="B94" s="22" t="s">
        <v>617</v>
      </c>
      <c r="C94" s="22" t="s">
        <v>92</v>
      </c>
      <c r="D94" s="22" t="s">
        <v>619</v>
      </c>
      <c r="E94" s="22" t="s">
        <v>618</v>
      </c>
      <c r="F94" s="22" t="s">
        <v>620</v>
      </c>
      <c r="G94" s="22" t="s">
        <v>621</v>
      </c>
      <c r="H94" s="22">
        <v>124</v>
      </c>
      <c r="I94" s="22">
        <f t="shared" si="1"/>
        <v>0.96875</v>
      </c>
      <c r="J94" s="22">
        <v>2</v>
      </c>
      <c r="K94" s="22">
        <v>64</v>
      </c>
      <c r="L94" s="22">
        <v>1.002</v>
      </c>
      <c r="M94" s="24" t="s">
        <v>89</v>
      </c>
      <c r="N94" s="22" t="s">
        <v>88</v>
      </c>
      <c r="O94" s="22">
        <v>12</v>
      </c>
    </row>
    <row r="95" spans="1:15" x14ac:dyDescent="0.25">
      <c r="A95" t="s">
        <v>622</v>
      </c>
      <c r="B95" s="22" t="s">
        <v>623</v>
      </c>
      <c r="C95" s="22" t="s">
        <v>83</v>
      </c>
      <c r="D95" s="22" t="s">
        <v>625</v>
      </c>
      <c r="E95" s="22" t="s">
        <v>624</v>
      </c>
      <c r="F95" s="27" t="s">
        <v>546</v>
      </c>
      <c r="G95" s="27" t="s">
        <v>626</v>
      </c>
      <c r="H95" s="28">
        <v>162.49</v>
      </c>
      <c r="I95" s="23">
        <f t="shared" si="1"/>
        <v>1.2694531250000001</v>
      </c>
      <c r="J95" s="22">
        <v>2</v>
      </c>
      <c r="K95" s="22">
        <v>68</v>
      </c>
      <c r="L95" s="22">
        <v>0.81899999999999995</v>
      </c>
      <c r="M95" s="24" t="s">
        <v>22</v>
      </c>
      <c r="N95" s="22" t="s">
        <v>101</v>
      </c>
      <c r="O95" s="22">
        <v>6</v>
      </c>
    </row>
    <row r="96" spans="1:15" x14ac:dyDescent="0.25">
      <c r="A96" t="s">
        <v>627</v>
      </c>
      <c r="B96" s="22" t="s">
        <v>628</v>
      </c>
      <c r="C96" s="22" t="s">
        <v>92</v>
      </c>
      <c r="D96" s="22" t="s">
        <v>630</v>
      </c>
      <c r="E96" s="22" t="s">
        <v>629</v>
      </c>
      <c r="F96" s="22" t="s">
        <v>631</v>
      </c>
      <c r="G96" s="22" t="s">
        <v>632</v>
      </c>
      <c r="H96" s="22">
        <v>128.12</v>
      </c>
      <c r="I96" s="22">
        <f t="shared" si="1"/>
        <v>1.0009375</v>
      </c>
      <c r="J96" s="22" t="s">
        <v>115</v>
      </c>
      <c r="K96" s="22">
        <v>158</v>
      </c>
      <c r="L96" s="22">
        <v>1.028</v>
      </c>
      <c r="M96" s="24" t="s">
        <v>89</v>
      </c>
      <c r="N96" s="22" t="s">
        <v>292</v>
      </c>
      <c r="O96" s="22">
        <v>9</v>
      </c>
    </row>
    <row r="97" spans="1:15" x14ac:dyDescent="0.25">
      <c r="A97" t="s">
        <v>633</v>
      </c>
      <c r="B97" s="22" t="s">
        <v>634</v>
      </c>
      <c r="C97" s="22" t="s">
        <v>92</v>
      </c>
      <c r="D97" s="22" t="s">
        <v>636</v>
      </c>
      <c r="E97" s="22" t="s">
        <v>635</v>
      </c>
      <c r="F97" s="22" t="s">
        <v>637</v>
      </c>
      <c r="G97" s="22" t="s">
        <v>518</v>
      </c>
      <c r="H97" s="22">
        <v>150.25</v>
      </c>
      <c r="I97" s="22">
        <f t="shared" si="1"/>
        <v>1.173828125</v>
      </c>
      <c r="J97" s="22" t="s">
        <v>115</v>
      </c>
      <c r="K97" s="22">
        <v>156</v>
      </c>
      <c r="L97" s="22">
        <v>1.024</v>
      </c>
      <c r="M97" s="24" t="s">
        <v>89</v>
      </c>
      <c r="N97" s="22" t="s">
        <v>88</v>
      </c>
      <c r="O97" s="22">
        <v>6</v>
      </c>
    </row>
    <row r="98" spans="1:15" x14ac:dyDescent="0.25">
      <c r="A98" t="s">
        <v>638</v>
      </c>
      <c r="B98" s="22" t="s">
        <v>639</v>
      </c>
      <c r="C98" s="22" t="s">
        <v>92</v>
      </c>
      <c r="D98" s="22" t="s">
        <v>641</v>
      </c>
      <c r="E98" s="22" t="s">
        <v>640</v>
      </c>
      <c r="F98" s="22" t="s">
        <v>101</v>
      </c>
      <c r="G98" s="22" t="s">
        <v>101</v>
      </c>
      <c r="H98" s="22">
        <v>120.52</v>
      </c>
      <c r="I98" s="22">
        <f t="shared" si="1"/>
        <v>0.94156249999999997</v>
      </c>
      <c r="J98" s="22" t="s">
        <v>115</v>
      </c>
      <c r="K98" s="22">
        <v>200</v>
      </c>
      <c r="L98" s="22">
        <v>1.038</v>
      </c>
      <c r="M98" s="24" t="s">
        <v>89</v>
      </c>
      <c r="N98" s="22" t="s">
        <v>88</v>
      </c>
      <c r="O98" s="22">
        <v>12</v>
      </c>
    </row>
    <row r="99" spans="1:15" x14ac:dyDescent="0.25">
      <c r="A99" t="s">
        <v>642</v>
      </c>
      <c r="B99" s="22" t="s">
        <v>643</v>
      </c>
      <c r="C99" s="22" t="s">
        <v>83</v>
      </c>
      <c r="D99" s="22" t="s">
        <v>645</v>
      </c>
      <c r="E99" s="22" t="s">
        <v>644</v>
      </c>
      <c r="F99" s="22" t="s">
        <v>646</v>
      </c>
      <c r="G99" s="22" t="s">
        <v>647</v>
      </c>
      <c r="H99" s="22">
        <v>138</v>
      </c>
      <c r="I99" s="22">
        <f t="shared" si="1"/>
        <v>1.078125</v>
      </c>
      <c r="J99" s="22">
        <v>3</v>
      </c>
      <c r="K99" s="22">
        <v>78.099999999999994</v>
      </c>
      <c r="L99" s="22">
        <v>0.92300000000000004</v>
      </c>
      <c r="M99" s="24" t="s">
        <v>89</v>
      </c>
      <c r="N99" s="22" t="s">
        <v>88</v>
      </c>
      <c r="O99" s="22">
        <v>6</v>
      </c>
    </row>
    <row r="100" spans="1:15" x14ac:dyDescent="0.25">
      <c r="A100" t="s">
        <v>648</v>
      </c>
      <c r="B100" s="22" t="s">
        <v>649</v>
      </c>
      <c r="C100" s="22" t="s">
        <v>83</v>
      </c>
      <c r="D100" s="22" t="s">
        <v>651</v>
      </c>
      <c r="E100" s="22" t="s">
        <v>650</v>
      </c>
      <c r="F100" s="27" t="s">
        <v>652</v>
      </c>
      <c r="G100" s="27" t="s">
        <v>653</v>
      </c>
      <c r="H100" s="28">
        <v>127.37</v>
      </c>
      <c r="I100" s="23">
        <f t="shared" si="1"/>
        <v>0.99507812500000004</v>
      </c>
      <c r="J100" s="22">
        <v>2</v>
      </c>
      <c r="K100" s="22">
        <v>66</v>
      </c>
      <c r="L100" s="22">
        <v>0.92400000000000004</v>
      </c>
      <c r="M100" s="24" t="s">
        <v>22</v>
      </c>
      <c r="N100" s="22" t="s">
        <v>101</v>
      </c>
      <c r="O100" s="22">
        <v>6</v>
      </c>
    </row>
    <row r="101" spans="1:15" x14ac:dyDescent="0.25">
      <c r="A101" t="s">
        <v>654</v>
      </c>
      <c r="B101" s="22" t="s">
        <v>655</v>
      </c>
      <c r="C101" s="22" t="s">
        <v>196</v>
      </c>
      <c r="D101" s="22" t="s">
        <v>657</v>
      </c>
      <c r="E101" s="22" t="s">
        <v>656</v>
      </c>
      <c r="F101" s="22" t="s">
        <v>658</v>
      </c>
      <c r="G101" s="22" t="s">
        <v>659</v>
      </c>
      <c r="H101" s="22">
        <v>340</v>
      </c>
      <c r="I101" s="22">
        <f t="shared" si="1"/>
        <v>2.65625</v>
      </c>
      <c r="J101" s="22" t="s">
        <v>115</v>
      </c>
      <c r="K101" s="22">
        <v>198</v>
      </c>
      <c r="L101" s="22">
        <v>1.1040000000000001</v>
      </c>
      <c r="M101" s="24" t="s">
        <v>89</v>
      </c>
      <c r="N101" s="22" t="s">
        <v>88</v>
      </c>
      <c r="O101" s="22">
        <v>12</v>
      </c>
    </row>
    <row r="102" spans="1:15" x14ac:dyDescent="0.25">
      <c r="A102" t="s">
        <v>660</v>
      </c>
      <c r="B102" s="22" t="s">
        <v>661</v>
      </c>
      <c r="C102" s="22" t="s">
        <v>92</v>
      </c>
      <c r="D102" s="22" t="s">
        <v>663</v>
      </c>
      <c r="E102" s="22" t="s">
        <v>662</v>
      </c>
      <c r="F102" s="22" t="s">
        <v>101</v>
      </c>
      <c r="G102" s="22" t="s">
        <v>101</v>
      </c>
      <c r="H102" s="22">
        <v>200</v>
      </c>
      <c r="I102" s="22">
        <f t="shared" si="1"/>
        <v>1.5625</v>
      </c>
      <c r="J102" s="22">
        <v>3</v>
      </c>
      <c r="K102" s="22">
        <v>136.9</v>
      </c>
      <c r="L102" s="22">
        <v>1.01</v>
      </c>
      <c r="M102" s="24" t="s">
        <v>89</v>
      </c>
      <c r="N102" s="22" t="s">
        <v>88</v>
      </c>
      <c r="O102" s="22">
        <v>6</v>
      </c>
    </row>
    <row r="103" spans="1:15" x14ac:dyDescent="0.25">
      <c r="A103" t="s">
        <v>664</v>
      </c>
      <c r="B103" s="22" t="s">
        <v>665</v>
      </c>
      <c r="C103" s="22" t="s">
        <v>83</v>
      </c>
      <c r="D103" s="22" t="s">
        <v>667</v>
      </c>
      <c r="E103" s="22" t="s">
        <v>666</v>
      </c>
      <c r="F103" s="27" t="s">
        <v>668</v>
      </c>
      <c r="G103" s="27" t="s">
        <v>669</v>
      </c>
      <c r="H103" s="28">
        <v>155.66</v>
      </c>
      <c r="I103" s="23">
        <f t="shared" si="1"/>
        <v>1.21609375</v>
      </c>
      <c r="J103" s="22">
        <v>3</v>
      </c>
      <c r="K103" s="22">
        <v>121.3</v>
      </c>
      <c r="L103" s="22">
        <v>1.014</v>
      </c>
      <c r="M103" s="24" t="s">
        <v>22</v>
      </c>
      <c r="N103" s="22" t="s">
        <v>101</v>
      </c>
      <c r="O103" s="22">
        <v>9</v>
      </c>
    </row>
    <row r="104" spans="1:15" x14ac:dyDescent="0.25">
      <c r="A104" t="s">
        <v>670</v>
      </c>
      <c r="B104" s="22" t="s">
        <v>671</v>
      </c>
      <c r="C104" s="22" t="s">
        <v>92</v>
      </c>
      <c r="D104" s="22" t="s">
        <v>673</v>
      </c>
      <c r="E104" s="22" t="s">
        <v>672</v>
      </c>
      <c r="F104" s="22" t="s">
        <v>674</v>
      </c>
      <c r="G104" s="22" t="s">
        <v>675</v>
      </c>
      <c r="H104" s="22">
        <v>120.89</v>
      </c>
      <c r="I104" s="22">
        <f t="shared" si="1"/>
        <v>0.944453125</v>
      </c>
      <c r="J104" s="22" t="s">
        <v>115</v>
      </c>
      <c r="K104" s="22">
        <v>194</v>
      </c>
      <c r="L104" s="22">
        <v>1.0389999999999999</v>
      </c>
      <c r="M104" s="24" t="s">
        <v>102</v>
      </c>
      <c r="N104" s="22" t="s">
        <v>88</v>
      </c>
      <c r="O104" s="22">
        <v>12</v>
      </c>
    </row>
    <row r="105" spans="1:15" x14ac:dyDescent="0.25">
      <c r="A105" t="s">
        <v>676</v>
      </c>
      <c r="B105" s="22" t="s">
        <v>677</v>
      </c>
      <c r="C105" s="22" t="s">
        <v>92</v>
      </c>
      <c r="D105" s="22" t="s">
        <v>679</v>
      </c>
      <c r="E105" s="22" t="s">
        <v>678</v>
      </c>
      <c r="F105" s="25" t="s">
        <v>174</v>
      </c>
      <c r="G105" s="22" t="s">
        <v>680</v>
      </c>
      <c r="H105" s="22">
        <v>191.95</v>
      </c>
      <c r="I105" s="22">
        <f t="shared" si="1"/>
        <v>1.4996093749999999</v>
      </c>
      <c r="J105" s="22" t="s">
        <v>115</v>
      </c>
      <c r="K105" s="22">
        <v>200</v>
      </c>
      <c r="L105" s="26">
        <v>1.0437000000000001</v>
      </c>
      <c r="M105" s="24" t="s">
        <v>89</v>
      </c>
      <c r="N105" s="22" t="s">
        <v>88</v>
      </c>
      <c r="O105" s="22">
        <v>12</v>
      </c>
    </row>
    <row r="106" spans="1:15" x14ac:dyDescent="0.25">
      <c r="A106" t="s">
        <v>681</v>
      </c>
      <c r="B106" s="22" t="s">
        <v>682</v>
      </c>
      <c r="C106" s="22" t="s">
        <v>83</v>
      </c>
      <c r="D106" s="22" t="s">
        <v>684</v>
      </c>
      <c r="E106" s="22" t="s">
        <v>683</v>
      </c>
      <c r="F106" s="22" t="s">
        <v>685</v>
      </c>
      <c r="G106" s="22" t="s">
        <v>686</v>
      </c>
      <c r="H106" s="22">
        <v>215</v>
      </c>
      <c r="I106" s="22">
        <f t="shared" si="1"/>
        <v>1.6796875</v>
      </c>
      <c r="J106" s="22">
        <v>3</v>
      </c>
      <c r="K106" s="22">
        <v>75.900000000000006</v>
      </c>
      <c r="L106" s="22">
        <v>0.96499999999999997</v>
      </c>
      <c r="M106" s="24" t="s">
        <v>89</v>
      </c>
      <c r="N106" s="22" t="s">
        <v>88</v>
      </c>
      <c r="O106" s="22">
        <v>6</v>
      </c>
    </row>
    <row r="107" spans="1:15" x14ac:dyDescent="0.25">
      <c r="A107" t="s">
        <v>687</v>
      </c>
      <c r="B107" s="22" t="s">
        <v>688</v>
      </c>
      <c r="C107" s="22" t="s">
        <v>196</v>
      </c>
      <c r="D107" s="22" t="s">
        <v>690</v>
      </c>
      <c r="E107" s="22" t="s">
        <v>689</v>
      </c>
      <c r="F107" s="22" t="s">
        <v>149</v>
      </c>
      <c r="G107" s="22" t="s">
        <v>691</v>
      </c>
      <c r="H107" s="22">
        <v>128.78</v>
      </c>
      <c r="I107" s="22">
        <f t="shared" si="1"/>
        <v>1.00609375</v>
      </c>
      <c r="J107" s="22" t="s">
        <v>115</v>
      </c>
      <c r="K107" s="22">
        <v>200</v>
      </c>
      <c r="L107" s="22">
        <v>1.0289999999999999</v>
      </c>
      <c r="M107" s="24" t="s">
        <v>89</v>
      </c>
      <c r="N107" s="22" t="s">
        <v>88</v>
      </c>
      <c r="O107" s="22">
        <v>6</v>
      </c>
    </row>
    <row r="108" spans="1:15" x14ac:dyDescent="0.25">
      <c r="A108" t="s">
        <v>692</v>
      </c>
      <c r="B108" s="22" t="s">
        <v>693</v>
      </c>
      <c r="C108" s="22" t="s">
        <v>92</v>
      </c>
      <c r="D108" s="22" t="s">
        <v>695</v>
      </c>
      <c r="E108" s="22" t="s">
        <v>694</v>
      </c>
      <c r="F108" s="22" t="s">
        <v>696</v>
      </c>
      <c r="G108" s="22" t="s">
        <v>697</v>
      </c>
      <c r="H108" s="22">
        <v>216.6</v>
      </c>
      <c r="I108" s="22">
        <f t="shared" si="1"/>
        <v>1.6921875</v>
      </c>
      <c r="J108" s="22">
        <v>3</v>
      </c>
      <c r="K108" s="22">
        <v>87</v>
      </c>
      <c r="L108" s="22">
        <v>0.97799999999999998</v>
      </c>
      <c r="M108" s="24" t="s">
        <v>89</v>
      </c>
      <c r="N108" s="22" t="s">
        <v>292</v>
      </c>
      <c r="O108" s="22">
        <v>6</v>
      </c>
    </row>
    <row r="109" spans="1:15" x14ac:dyDescent="0.25">
      <c r="A109" t="s">
        <v>698</v>
      </c>
      <c r="B109" s="22" t="s">
        <v>699</v>
      </c>
      <c r="C109" s="22" t="s">
        <v>83</v>
      </c>
      <c r="D109" s="22" t="s">
        <v>701</v>
      </c>
      <c r="E109" s="22" t="s">
        <v>700</v>
      </c>
      <c r="F109" s="22" t="s">
        <v>702</v>
      </c>
      <c r="G109" s="22" t="s">
        <v>703</v>
      </c>
      <c r="H109" s="22">
        <v>121.12</v>
      </c>
      <c r="I109" s="22">
        <f t="shared" si="1"/>
        <v>0.94625000000000004</v>
      </c>
      <c r="J109" s="22">
        <v>3</v>
      </c>
      <c r="K109" s="22">
        <v>80</v>
      </c>
      <c r="L109" s="22">
        <v>0.94699999999999995</v>
      </c>
      <c r="M109" s="24" t="s">
        <v>89</v>
      </c>
      <c r="N109" s="22" t="s">
        <v>88</v>
      </c>
      <c r="O109" s="22">
        <v>6</v>
      </c>
    </row>
    <row r="110" spans="1:15" x14ac:dyDescent="0.25">
      <c r="A110" t="s">
        <v>704</v>
      </c>
      <c r="B110" s="22" t="s">
        <v>705</v>
      </c>
      <c r="C110" s="22" t="s">
        <v>92</v>
      </c>
      <c r="D110" s="29" t="s">
        <v>707</v>
      </c>
      <c r="E110" s="29" t="s">
        <v>706</v>
      </c>
      <c r="F110" s="25" t="s">
        <v>708</v>
      </c>
      <c r="G110" s="22" t="s">
        <v>709</v>
      </c>
      <c r="H110" s="22">
        <v>235.75</v>
      </c>
      <c r="I110" s="22">
        <f t="shared" si="1"/>
        <v>1.841796875</v>
      </c>
      <c r="J110" s="22">
        <v>3</v>
      </c>
      <c r="K110" s="22">
        <v>96.1</v>
      </c>
      <c r="L110" s="26">
        <v>1.012</v>
      </c>
      <c r="M110" s="24" t="s">
        <v>89</v>
      </c>
      <c r="N110" s="22" t="s">
        <v>88</v>
      </c>
      <c r="O110" s="22">
        <v>6</v>
      </c>
    </row>
    <row r="111" spans="1:15" x14ac:dyDescent="0.25">
      <c r="A111" t="s">
        <v>710</v>
      </c>
      <c r="B111" s="22" t="s">
        <v>711</v>
      </c>
      <c r="C111" s="22" t="s">
        <v>92</v>
      </c>
      <c r="D111" s="22" t="s">
        <v>713</v>
      </c>
      <c r="E111" s="22" t="s">
        <v>712</v>
      </c>
      <c r="F111" s="27" t="s">
        <v>205</v>
      </c>
      <c r="G111" s="27" t="s">
        <v>714</v>
      </c>
      <c r="H111" s="28">
        <v>143</v>
      </c>
      <c r="I111" s="23">
        <f t="shared" si="1"/>
        <v>1.1171875</v>
      </c>
      <c r="J111" s="22">
        <v>3</v>
      </c>
      <c r="K111" s="22">
        <v>100</v>
      </c>
      <c r="L111" s="22">
        <v>1.0229999999999999</v>
      </c>
      <c r="M111" s="24" t="s">
        <v>22</v>
      </c>
      <c r="N111" s="22" t="s">
        <v>101</v>
      </c>
      <c r="O111" s="22">
        <v>12</v>
      </c>
    </row>
    <row r="112" spans="1:15" x14ac:dyDescent="0.25">
      <c r="A112" t="s">
        <v>715</v>
      </c>
      <c r="B112" s="22" t="s">
        <v>716</v>
      </c>
      <c r="C112" s="22" t="s">
        <v>92</v>
      </c>
      <c r="D112" s="29" t="s">
        <v>718</v>
      </c>
      <c r="E112" s="29" t="s">
        <v>717</v>
      </c>
      <c r="F112" s="25" t="s">
        <v>719</v>
      </c>
      <c r="G112" s="22" t="s">
        <v>373</v>
      </c>
      <c r="H112" s="22">
        <v>140.83000000000001</v>
      </c>
      <c r="I112" s="22">
        <f t="shared" si="1"/>
        <v>1.1002343750000001</v>
      </c>
      <c r="J112" s="22" t="s">
        <v>115</v>
      </c>
      <c r="K112" s="22">
        <v>200</v>
      </c>
      <c r="L112" s="26">
        <v>1.0369999999999999</v>
      </c>
      <c r="M112" s="24" t="s">
        <v>89</v>
      </c>
      <c r="N112" s="22" t="s">
        <v>88</v>
      </c>
      <c r="O112" s="22">
        <v>6</v>
      </c>
    </row>
    <row r="113" spans="1:15" x14ac:dyDescent="0.25">
      <c r="A113" t="s">
        <v>720</v>
      </c>
      <c r="B113" s="22" t="s">
        <v>721</v>
      </c>
      <c r="C113" s="22" t="s">
        <v>92</v>
      </c>
      <c r="D113" s="22" t="s">
        <v>723</v>
      </c>
      <c r="E113" s="22" t="s">
        <v>722</v>
      </c>
      <c r="F113" s="25" t="s">
        <v>724</v>
      </c>
      <c r="G113" s="22" t="s">
        <v>725</v>
      </c>
      <c r="H113" s="22">
        <v>195</v>
      </c>
      <c r="I113" s="22">
        <f t="shared" si="1"/>
        <v>1.5234375</v>
      </c>
      <c r="J113" s="22">
        <v>2</v>
      </c>
      <c r="K113" s="22">
        <v>64</v>
      </c>
      <c r="L113" s="26">
        <v>0.84360000000000002</v>
      </c>
      <c r="M113" s="24" t="s">
        <v>89</v>
      </c>
      <c r="N113" s="22" t="s">
        <v>88</v>
      </c>
      <c r="O113" s="22">
        <v>6</v>
      </c>
    </row>
    <row r="114" spans="1:15" x14ac:dyDescent="0.25">
      <c r="A114" t="s">
        <v>726</v>
      </c>
      <c r="B114" s="22" t="s">
        <v>727</v>
      </c>
      <c r="C114" s="22" t="s">
        <v>92</v>
      </c>
      <c r="D114" s="22" t="s">
        <v>729</v>
      </c>
      <c r="E114" s="22" t="s">
        <v>728</v>
      </c>
      <c r="F114" s="22" t="s">
        <v>730</v>
      </c>
      <c r="G114" s="22" t="s">
        <v>731</v>
      </c>
      <c r="H114" s="22">
        <v>157</v>
      </c>
      <c r="I114" s="22">
        <f t="shared" si="1"/>
        <v>1.2265625</v>
      </c>
      <c r="J114" s="22" t="s">
        <v>115</v>
      </c>
      <c r="K114" s="22">
        <v>147.9</v>
      </c>
      <c r="L114" s="22">
        <v>1.123</v>
      </c>
      <c r="M114" s="24" t="s">
        <v>102</v>
      </c>
      <c r="N114" s="22" t="s">
        <v>88</v>
      </c>
      <c r="O114" s="22">
        <v>12</v>
      </c>
    </row>
    <row r="115" spans="1:15" x14ac:dyDescent="0.25">
      <c r="A115" t="s">
        <v>732</v>
      </c>
      <c r="B115" s="22" t="s">
        <v>733</v>
      </c>
      <c r="C115" s="22" t="s">
        <v>92</v>
      </c>
      <c r="D115" s="22" t="s">
        <v>735</v>
      </c>
      <c r="E115" s="22" t="s">
        <v>734</v>
      </c>
      <c r="F115" s="22" t="s">
        <v>217</v>
      </c>
      <c r="G115" s="22" t="s">
        <v>224</v>
      </c>
      <c r="H115" s="22">
        <v>170</v>
      </c>
      <c r="I115" s="22">
        <f t="shared" si="1"/>
        <v>1.328125</v>
      </c>
      <c r="J115" s="22" t="s">
        <v>115</v>
      </c>
      <c r="K115" s="22">
        <v>200</v>
      </c>
      <c r="L115" s="22">
        <v>1.036</v>
      </c>
      <c r="M115" s="24" t="s">
        <v>89</v>
      </c>
      <c r="N115" s="22" t="s">
        <v>88</v>
      </c>
      <c r="O115" s="22">
        <v>12</v>
      </c>
    </row>
    <row r="116" spans="1:15" x14ac:dyDescent="0.25">
      <c r="A116" t="s">
        <v>736</v>
      </c>
      <c r="B116" s="22" t="s">
        <v>737</v>
      </c>
      <c r="C116" s="22" t="s">
        <v>92</v>
      </c>
      <c r="D116" s="22" t="s">
        <v>739</v>
      </c>
      <c r="E116" s="22" t="s">
        <v>738</v>
      </c>
      <c r="F116" s="22" t="s">
        <v>120</v>
      </c>
      <c r="G116" s="22" t="s">
        <v>740</v>
      </c>
      <c r="H116" s="22">
        <v>155</v>
      </c>
      <c r="I116" s="22">
        <f t="shared" si="1"/>
        <v>1.2109375</v>
      </c>
      <c r="J116" s="22">
        <v>3</v>
      </c>
      <c r="K116" s="22">
        <v>134</v>
      </c>
      <c r="L116" s="22">
        <v>1.0249999999999999</v>
      </c>
      <c r="M116" s="24" t="s">
        <v>89</v>
      </c>
      <c r="N116" s="22" t="s">
        <v>88</v>
      </c>
      <c r="O116" s="22">
        <v>6</v>
      </c>
    </row>
    <row r="117" spans="1:15" x14ac:dyDescent="0.25">
      <c r="A117" t="s">
        <v>741</v>
      </c>
      <c r="B117" s="22" t="s">
        <v>742</v>
      </c>
      <c r="C117" s="22" t="s">
        <v>92</v>
      </c>
      <c r="D117" s="22" t="s">
        <v>744</v>
      </c>
      <c r="E117" s="22" t="s">
        <v>743</v>
      </c>
      <c r="F117" s="22" t="s">
        <v>101</v>
      </c>
      <c r="G117" s="22" t="s">
        <v>101</v>
      </c>
      <c r="H117" s="22">
        <v>220.08</v>
      </c>
      <c r="I117" s="22">
        <f t="shared" si="1"/>
        <v>1.7193750000000001</v>
      </c>
      <c r="J117" s="22">
        <v>3</v>
      </c>
      <c r="K117" s="22">
        <v>94.3</v>
      </c>
      <c r="L117" s="22">
        <v>1.0209999999999999</v>
      </c>
      <c r="M117" s="24" t="s">
        <v>89</v>
      </c>
      <c r="N117" s="22" t="s">
        <v>292</v>
      </c>
      <c r="O117" s="22">
        <v>12</v>
      </c>
    </row>
    <row r="118" spans="1:15" x14ac:dyDescent="0.25">
      <c r="A118" t="s">
        <v>745</v>
      </c>
      <c r="B118" s="22" t="s">
        <v>746</v>
      </c>
      <c r="C118" s="22" t="s">
        <v>83</v>
      </c>
      <c r="D118" s="22" t="s">
        <v>748</v>
      </c>
      <c r="E118" s="22" t="s">
        <v>747</v>
      </c>
      <c r="F118" s="22" t="s">
        <v>749</v>
      </c>
      <c r="G118" s="22" t="s">
        <v>267</v>
      </c>
      <c r="H118" s="22">
        <v>373.54</v>
      </c>
      <c r="I118" s="22">
        <f t="shared" si="1"/>
        <v>2.9182812500000002</v>
      </c>
      <c r="J118" s="22" t="s">
        <v>115</v>
      </c>
      <c r="K118" s="22">
        <v>200</v>
      </c>
      <c r="L118" s="22">
        <v>1.03</v>
      </c>
      <c r="M118" s="24" t="s">
        <v>89</v>
      </c>
      <c r="N118" s="22" t="s">
        <v>88</v>
      </c>
      <c r="O118" s="22">
        <v>6</v>
      </c>
    </row>
    <row r="119" spans="1:15" x14ac:dyDescent="0.25">
      <c r="A119" t="s">
        <v>750</v>
      </c>
      <c r="B119" s="22" t="s">
        <v>751</v>
      </c>
      <c r="C119" s="22" t="s">
        <v>92</v>
      </c>
      <c r="D119" s="22" t="s">
        <v>753</v>
      </c>
      <c r="E119" s="22" t="s">
        <v>752</v>
      </c>
      <c r="F119" s="22" t="s">
        <v>754</v>
      </c>
      <c r="G119" s="22" t="s">
        <v>755</v>
      </c>
      <c r="H119" s="22">
        <v>220.44</v>
      </c>
      <c r="I119" s="22">
        <f t="shared" si="1"/>
        <v>1.7221875</v>
      </c>
      <c r="J119" s="22" t="s">
        <v>115</v>
      </c>
      <c r="K119" s="22">
        <v>193</v>
      </c>
      <c r="L119" s="22">
        <v>1.048</v>
      </c>
      <c r="M119" s="24" t="s">
        <v>89</v>
      </c>
      <c r="N119" s="22" t="s">
        <v>88</v>
      </c>
      <c r="O119" s="22">
        <v>12</v>
      </c>
    </row>
    <row r="120" spans="1:15" x14ac:dyDescent="0.25">
      <c r="A120" t="s">
        <v>756</v>
      </c>
      <c r="B120" s="22" t="s">
        <v>757</v>
      </c>
      <c r="C120" s="22" t="s">
        <v>83</v>
      </c>
      <c r="D120" s="22" t="s">
        <v>759</v>
      </c>
      <c r="E120" s="22" t="s">
        <v>758</v>
      </c>
      <c r="F120" s="22" t="s">
        <v>760</v>
      </c>
      <c r="G120" s="22" t="s">
        <v>761</v>
      </c>
      <c r="H120" s="22">
        <v>172</v>
      </c>
      <c r="I120" s="22">
        <f t="shared" si="1"/>
        <v>1.34375</v>
      </c>
      <c r="J120" s="22">
        <v>3</v>
      </c>
      <c r="K120" s="22">
        <v>105</v>
      </c>
      <c r="L120" s="22">
        <v>1.0009999999999999</v>
      </c>
      <c r="M120" s="24" t="s">
        <v>89</v>
      </c>
      <c r="N120" s="22" t="s">
        <v>88</v>
      </c>
      <c r="O120" s="22">
        <v>6</v>
      </c>
    </row>
    <row r="121" spans="1:15" x14ac:dyDescent="0.25">
      <c r="A121" t="s">
        <v>762</v>
      </c>
      <c r="B121" s="22" t="s">
        <v>763</v>
      </c>
      <c r="C121" s="22" t="s">
        <v>83</v>
      </c>
      <c r="D121" s="22" t="s">
        <v>765</v>
      </c>
      <c r="E121" s="22" t="s">
        <v>764</v>
      </c>
      <c r="F121" s="22" t="s">
        <v>766</v>
      </c>
      <c r="G121" s="22" t="s">
        <v>767</v>
      </c>
      <c r="H121" s="22">
        <v>182.18</v>
      </c>
      <c r="I121" s="22">
        <f t="shared" si="1"/>
        <v>1.4232812500000001</v>
      </c>
      <c r="J121" s="22" t="s">
        <v>115</v>
      </c>
      <c r="K121" s="22">
        <v>200</v>
      </c>
      <c r="L121" s="22">
        <v>1.0329999999999999</v>
      </c>
      <c r="M121" s="24" t="s">
        <v>89</v>
      </c>
      <c r="N121" s="22" t="s">
        <v>88</v>
      </c>
      <c r="O121" s="22">
        <v>12</v>
      </c>
    </row>
    <row r="122" spans="1:15" x14ac:dyDescent="0.25">
      <c r="A122" t="s">
        <v>768</v>
      </c>
      <c r="B122" s="22" t="s">
        <v>769</v>
      </c>
      <c r="C122" s="22" t="s">
        <v>92</v>
      </c>
      <c r="D122" s="22" t="s">
        <v>771</v>
      </c>
      <c r="E122" s="22" t="s">
        <v>770</v>
      </c>
      <c r="F122" s="27" t="s">
        <v>772</v>
      </c>
      <c r="G122" s="27" t="s">
        <v>773</v>
      </c>
      <c r="H122" s="28">
        <v>175</v>
      </c>
      <c r="I122" s="23">
        <f t="shared" si="1"/>
        <v>1.3671875</v>
      </c>
      <c r="J122" s="22" t="s">
        <v>115</v>
      </c>
      <c r="K122" s="22">
        <v>200</v>
      </c>
      <c r="L122" s="22">
        <v>1.1060000000000001</v>
      </c>
      <c r="M122" s="24" t="s">
        <v>22</v>
      </c>
      <c r="N122" s="22" t="s">
        <v>101</v>
      </c>
      <c r="O122" s="22">
        <v>12</v>
      </c>
    </row>
    <row r="123" spans="1:15" x14ac:dyDescent="0.25">
      <c r="A123" t="s">
        <v>774</v>
      </c>
      <c r="B123" s="22" t="s">
        <v>775</v>
      </c>
      <c r="C123" s="22" t="s">
        <v>83</v>
      </c>
      <c r="D123" s="22" t="s">
        <v>777</v>
      </c>
      <c r="E123" s="22" t="s">
        <v>776</v>
      </c>
      <c r="F123" s="22" t="s">
        <v>778</v>
      </c>
      <c r="G123" s="22" t="s">
        <v>779</v>
      </c>
      <c r="H123" s="22">
        <v>345.12</v>
      </c>
      <c r="I123" s="22">
        <f t="shared" si="1"/>
        <v>2.69625</v>
      </c>
      <c r="J123" s="22">
        <v>3</v>
      </c>
      <c r="K123" s="22">
        <v>121</v>
      </c>
      <c r="L123" s="22">
        <v>0.86199999999999999</v>
      </c>
      <c r="M123" s="24" t="s">
        <v>89</v>
      </c>
      <c r="N123" s="22" t="s">
        <v>88</v>
      </c>
      <c r="O123" s="22">
        <v>9</v>
      </c>
    </row>
    <row r="124" spans="1:15" x14ac:dyDescent="0.25">
      <c r="A124" t="s">
        <v>780</v>
      </c>
      <c r="B124" s="22" t="s">
        <v>781</v>
      </c>
      <c r="C124" s="22" t="s">
        <v>83</v>
      </c>
      <c r="D124" s="22" t="s">
        <v>783</v>
      </c>
      <c r="E124" s="22" t="s">
        <v>782</v>
      </c>
      <c r="F124" s="22" t="s">
        <v>784</v>
      </c>
      <c r="G124" s="22" t="s">
        <v>331</v>
      </c>
      <c r="H124" s="22">
        <v>308.95</v>
      </c>
      <c r="I124" s="22">
        <f t="shared" si="1"/>
        <v>2.4136718749999999</v>
      </c>
      <c r="J124" s="22">
        <v>3</v>
      </c>
      <c r="K124" s="22">
        <v>114</v>
      </c>
      <c r="L124" s="22">
        <v>1</v>
      </c>
      <c r="M124" s="24" t="s">
        <v>89</v>
      </c>
      <c r="N124" s="22" t="s">
        <v>88</v>
      </c>
      <c r="O124" s="22">
        <v>6</v>
      </c>
    </row>
    <row r="125" spans="1:15" x14ac:dyDescent="0.25">
      <c r="A125" t="s">
        <v>785</v>
      </c>
      <c r="B125" s="22" t="s">
        <v>786</v>
      </c>
      <c r="C125" s="22" t="s">
        <v>83</v>
      </c>
      <c r="D125" s="22" t="s">
        <v>787</v>
      </c>
      <c r="E125" s="22" t="s">
        <v>788</v>
      </c>
      <c r="F125" s="22" t="s">
        <v>789</v>
      </c>
      <c r="G125" s="22" t="s">
        <v>790</v>
      </c>
      <c r="H125" s="22">
        <v>140.82</v>
      </c>
      <c r="I125" s="22">
        <f t="shared" si="1"/>
        <v>1.1001562499999999</v>
      </c>
      <c r="J125" s="22" t="s">
        <v>115</v>
      </c>
      <c r="K125" s="22">
        <v>200</v>
      </c>
      <c r="L125" s="22">
        <v>1.0369999999999999</v>
      </c>
      <c r="M125" s="24" t="s">
        <v>102</v>
      </c>
      <c r="N125" s="22" t="s">
        <v>88</v>
      </c>
      <c r="O125" s="22">
        <v>12</v>
      </c>
    </row>
    <row r="126" spans="1:15" x14ac:dyDescent="0.25">
      <c r="A126" t="s">
        <v>791</v>
      </c>
      <c r="B126" s="22" t="s">
        <v>792</v>
      </c>
      <c r="C126" s="22" t="s">
        <v>83</v>
      </c>
      <c r="D126" s="22" t="s">
        <v>794</v>
      </c>
      <c r="E126" s="22" t="s">
        <v>793</v>
      </c>
      <c r="F126" s="22" t="s">
        <v>795</v>
      </c>
      <c r="G126" s="22" t="s">
        <v>796</v>
      </c>
      <c r="H126" s="22">
        <v>152.41999999999999</v>
      </c>
      <c r="I126" s="22">
        <f t="shared" si="1"/>
        <v>1.1907812499999999</v>
      </c>
      <c r="J126" s="22">
        <v>2</v>
      </c>
      <c r="K126" s="22">
        <v>70</v>
      </c>
      <c r="L126" s="22">
        <v>0.86499999999999999</v>
      </c>
      <c r="M126" s="24" t="s">
        <v>89</v>
      </c>
      <c r="N126" s="22" t="s">
        <v>88</v>
      </c>
      <c r="O126" s="22">
        <v>6</v>
      </c>
    </row>
    <row r="127" spans="1:15" x14ac:dyDescent="0.25">
      <c r="A127" t="s">
        <v>797</v>
      </c>
      <c r="B127" s="22" t="s">
        <v>798</v>
      </c>
      <c r="C127" s="22" t="s">
        <v>92</v>
      </c>
      <c r="D127" s="22" t="s">
        <v>800</v>
      </c>
      <c r="E127" s="22" t="s">
        <v>799</v>
      </c>
      <c r="F127" s="22" t="s">
        <v>801</v>
      </c>
      <c r="G127" s="22" t="s">
        <v>802</v>
      </c>
      <c r="H127" s="22">
        <v>158.33000000000001</v>
      </c>
      <c r="I127" s="22">
        <f t="shared" si="1"/>
        <v>1.2369531250000001</v>
      </c>
      <c r="J127" s="22">
        <v>2</v>
      </c>
      <c r="K127" s="22">
        <v>66</v>
      </c>
      <c r="L127" s="22">
        <v>0.98599999999999999</v>
      </c>
      <c r="M127" s="24" t="s">
        <v>89</v>
      </c>
      <c r="N127" s="22" t="s">
        <v>88</v>
      </c>
      <c r="O127" s="22">
        <v>6</v>
      </c>
    </row>
    <row r="128" spans="1:15" x14ac:dyDescent="0.25">
      <c r="A128" t="s">
        <v>803</v>
      </c>
      <c r="B128" s="22" t="s">
        <v>804</v>
      </c>
      <c r="C128" s="22" t="s">
        <v>92</v>
      </c>
      <c r="D128" s="22" t="s">
        <v>806</v>
      </c>
      <c r="E128" s="22" t="s">
        <v>805</v>
      </c>
      <c r="F128" s="22" t="s">
        <v>807</v>
      </c>
      <c r="G128" s="22" t="s">
        <v>331</v>
      </c>
      <c r="H128" s="22">
        <v>211.43</v>
      </c>
      <c r="I128" s="22">
        <f t="shared" si="1"/>
        <v>1.6517968750000001</v>
      </c>
      <c r="J128" s="22">
        <v>3</v>
      </c>
      <c r="K128" s="22">
        <v>86</v>
      </c>
      <c r="L128" s="22">
        <v>1.0049999999999999</v>
      </c>
      <c r="M128" s="24" t="s">
        <v>89</v>
      </c>
      <c r="N128" s="22" t="s">
        <v>88</v>
      </c>
      <c r="O128" s="22">
        <v>6</v>
      </c>
    </row>
    <row r="129" spans="1:15" x14ac:dyDescent="0.25">
      <c r="A129" t="s">
        <v>808</v>
      </c>
      <c r="B129" s="22" t="s">
        <v>809</v>
      </c>
      <c r="C129" s="22" t="s">
        <v>83</v>
      </c>
      <c r="D129" s="22" t="s">
        <v>811</v>
      </c>
      <c r="E129" s="22" t="s">
        <v>810</v>
      </c>
      <c r="F129" s="22" t="s">
        <v>494</v>
      </c>
      <c r="G129" s="22" t="s">
        <v>553</v>
      </c>
      <c r="H129" s="22">
        <v>141.99</v>
      </c>
      <c r="I129" s="22">
        <f t="shared" si="1"/>
        <v>1.1092968750000001</v>
      </c>
      <c r="J129" s="22" t="s">
        <v>115</v>
      </c>
      <c r="K129" s="22">
        <v>180.7</v>
      </c>
      <c r="L129" s="22">
        <v>1.0309999999999999</v>
      </c>
      <c r="M129" s="24" t="s">
        <v>89</v>
      </c>
      <c r="N129" s="22" t="s">
        <v>88</v>
      </c>
      <c r="O129" s="22" t="s">
        <v>237</v>
      </c>
    </row>
    <row r="130" spans="1:15" x14ac:dyDescent="0.25">
      <c r="A130" t="s">
        <v>812</v>
      </c>
      <c r="B130" s="22" t="s">
        <v>813</v>
      </c>
      <c r="C130" s="22" t="s">
        <v>92</v>
      </c>
      <c r="D130" s="22" t="s">
        <v>815</v>
      </c>
      <c r="E130" s="22" t="s">
        <v>814</v>
      </c>
      <c r="F130" s="22" t="s">
        <v>816</v>
      </c>
      <c r="G130" s="22" t="s">
        <v>267</v>
      </c>
      <c r="H130" s="22">
        <v>126.14</v>
      </c>
      <c r="I130" s="22">
        <f t="shared" ref="I130:I193" si="2">H130/128</f>
        <v>0.98546875</v>
      </c>
      <c r="J130" s="22">
        <v>3</v>
      </c>
      <c r="K130" s="22">
        <v>114</v>
      </c>
      <c r="L130" s="22">
        <v>1.03</v>
      </c>
      <c r="M130" s="24" t="s">
        <v>102</v>
      </c>
      <c r="N130" s="22" t="s">
        <v>88</v>
      </c>
      <c r="O130" s="22">
        <v>6</v>
      </c>
    </row>
    <row r="131" spans="1:15" x14ac:dyDescent="0.25">
      <c r="A131" t="s">
        <v>817</v>
      </c>
      <c r="B131" s="22" t="s">
        <v>818</v>
      </c>
      <c r="C131" s="22" t="s">
        <v>92</v>
      </c>
      <c r="D131" s="22" t="s">
        <v>820</v>
      </c>
      <c r="E131" s="22" t="s">
        <v>819</v>
      </c>
      <c r="F131" s="22" t="s">
        <v>821</v>
      </c>
      <c r="G131" s="22" t="s">
        <v>822</v>
      </c>
      <c r="H131" s="22">
        <v>118.65</v>
      </c>
      <c r="I131" s="22">
        <f t="shared" si="2"/>
        <v>0.92695312500000004</v>
      </c>
      <c r="J131" s="22">
        <v>3</v>
      </c>
      <c r="K131" s="22">
        <v>85</v>
      </c>
      <c r="L131" s="22">
        <v>0.95199999999999996</v>
      </c>
      <c r="M131" s="24" t="s">
        <v>89</v>
      </c>
      <c r="N131" s="22" t="s">
        <v>88</v>
      </c>
      <c r="O131" s="22">
        <v>6</v>
      </c>
    </row>
    <row r="132" spans="1:15" x14ac:dyDescent="0.25">
      <c r="A132" t="s">
        <v>823</v>
      </c>
      <c r="B132" s="22" t="s">
        <v>824</v>
      </c>
      <c r="C132" s="22" t="s">
        <v>92</v>
      </c>
      <c r="D132" s="22" t="s">
        <v>826</v>
      </c>
      <c r="E132" s="22" t="s">
        <v>825</v>
      </c>
      <c r="F132" s="22" t="s">
        <v>827</v>
      </c>
      <c r="G132" s="22" t="s">
        <v>595</v>
      </c>
      <c r="H132" s="22">
        <v>140.21</v>
      </c>
      <c r="I132" s="22">
        <f t="shared" si="2"/>
        <v>1.0953906250000001</v>
      </c>
      <c r="J132" s="22">
        <v>3</v>
      </c>
      <c r="K132" s="22">
        <v>128.80000000000001</v>
      </c>
      <c r="L132" s="22">
        <v>1.0720000000000001</v>
      </c>
      <c r="M132" s="24" t="s">
        <v>89</v>
      </c>
      <c r="N132" s="22" t="s">
        <v>88</v>
      </c>
      <c r="O132" s="22">
        <v>12</v>
      </c>
    </row>
    <row r="133" spans="1:15" x14ac:dyDescent="0.25">
      <c r="A133" t="s">
        <v>828</v>
      </c>
      <c r="B133" s="22" t="s">
        <v>829</v>
      </c>
      <c r="C133" s="22" t="s">
        <v>92</v>
      </c>
      <c r="D133" s="22" t="s">
        <v>831</v>
      </c>
      <c r="E133" s="22" t="s">
        <v>830</v>
      </c>
      <c r="F133" s="25" t="s">
        <v>445</v>
      </c>
      <c r="G133" s="22" t="s">
        <v>832</v>
      </c>
      <c r="H133" s="22">
        <v>160.63</v>
      </c>
      <c r="I133" s="22">
        <f t="shared" si="2"/>
        <v>1.254921875</v>
      </c>
      <c r="J133" s="22" t="s">
        <v>115</v>
      </c>
      <c r="K133" s="22">
        <v>200</v>
      </c>
      <c r="L133" s="26">
        <v>1.0472999999999999</v>
      </c>
      <c r="M133" s="24" t="s">
        <v>89</v>
      </c>
      <c r="N133" s="22" t="s">
        <v>88</v>
      </c>
      <c r="O133" s="22">
        <v>12</v>
      </c>
    </row>
    <row r="134" spans="1:15" x14ac:dyDescent="0.25">
      <c r="A134" t="s">
        <v>833</v>
      </c>
      <c r="B134" s="22" t="s">
        <v>834</v>
      </c>
      <c r="C134" s="22" t="s">
        <v>92</v>
      </c>
      <c r="D134" s="22" t="s">
        <v>836</v>
      </c>
      <c r="E134" s="22" t="s">
        <v>835</v>
      </c>
      <c r="F134" s="25" t="s">
        <v>837</v>
      </c>
      <c r="G134" s="22" t="s">
        <v>431</v>
      </c>
      <c r="H134" s="22">
        <v>175</v>
      </c>
      <c r="I134" s="22">
        <f t="shared" si="2"/>
        <v>1.3671875</v>
      </c>
      <c r="J134" s="22" t="s">
        <v>115</v>
      </c>
      <c r="K134" s="22">
        <v>190</v>
      </c>
      <c r="L134" s="26">
        <v>1.0341</v>
      </c>
      <c r="M134" s="24" t="s">
        <v>89</v>
      </c>
      <c r="N134" s="22" t="s">
        <v>88</v>
      </c>
      <c r="O134" s="22">
        <v>12</v>
      </c>
    </row>
    <row r="135" spans="1:15" x14ac:dyDescent="0.25">
      <c r="A135" t="s">
        <v>838</v>
      </c>
      <c r="B135" s="22" t="s">
        <v>839</v>
      </c>
      <c r="C135" s="22" t="s">
        <v>196</v>
      </c>
      <c r="D135" s="22" t="s">
        <v>841</v>
      </c>
      <c r="E135" s="22" t="s">
        <v>840</v>
      </c>
      <c r="F135" s="22" t="s">
        <v>842</v>
      </c>
      <c r="G135" s="22" t="s">
        <v>843</v>
      </c>
      <c r="H135" s="22">
        <v>150.80000000000001</v>
      </c>
      <c r="I135" s="22">
        <f t="shared" si="2"/>
        <v>1.1781250000000001</v>
      </c>
      <c r="J135" s="22">
        <v>3</v>
      </c>
      <c r="K135" s="22">
        <v>80</v>
      </c>
      <c r="L135" s="22">
        <v>0.997</v>
      </c>
      <c r="M135" s="24" t="s">
        <v>89</v>
      </c>
      <c r="N135" s="22" t="s">
        <v>88</v>
      </c>
      <c r="O135" s="22" t="s">
        <v>237</v>
      </c>
    </row>
    <row r="136" spans="1:15" x14ac:dyDescent="0.25">
      <c r="A136" t="s">
        <v>844</v>
      </c>
      <c r="B136" s="22" t="s">
        <v>845</v>
      </c>
      <c r="C136" s="22" t="s">
        <v>92</v>
      </c>
      <c r="D136" s="22" t="s">
        <v>847</v>
      </c>
      <c r="E136" s="22" t="s">
        <v>846</v>
      </c>
      <c r="F136" s="22" t="s">
        <v>848</v>
      </c>
      <c r="G136" s="22" t="s">
        <v>632</v>
      </c>
      <c r="H136" s="22">
        <v>170.85</v>
      </c>
      <c r="I136" s="22">
        <f t="shared" si="2"/>
        <v>1.334765625</v>
      </c>
      <c r="J136" s="22" t="s">
        <v>115</v>
      </c>
      <c r="K136" s="22">
        <v>160</v>
      </c>
      <c r="L136" s="22">
        <v>1.028</v>
      </c>
      <c r="M136" s="24" t="s">
        <v>89</v>
      </c>
      <c r="N136" s="22" t="s">
        <v>88</v>
      </c>
      <c r="O136" s="22">
        <v>12</v>
      </c>
    </row>
    <row r="137" spans="1:15" x14ac:dyDescent="0.25">
      <c r="A137" t="s">
        <v>849</v>
      </c>
      <c r="B137" s="22" t="s">
        <v>850</v>
      </c>
      <c r="C137" s="22" t="s">
        <v>92</v>
      </c>
      <c r="D137" s="22" t="s">
        <v>852</v>
      </c>
      <c r="E137" s="22" t="s">
        <v>851</v>
      </c>
      <c r="F137" s="22" t="s">
        <v>853</v>
      </c>
      <c r="G137" s="22" t="s">
        <v>854</v>
      </c>
      <c r="H137" s="22">
        <v>145</v>
      </c>
      <c r="I137" s="22">
        <f t="shared" si="2"/>
        <v>1.1328125</v>
      </c>
      <c r="J137" s="22" t="s">
        <v>115</v>
      </c>
      <c r="K137" s="22">
        <v>200</v>
      </c>
      <c r="L137" s="22">
        <v>1.0640000000000001</v>
      </c>
      <c r="M137" s="24" t="s">
        <v>89</v>
      </c>
      <c r="N137" s="22" t="s">
        <v>88</v>
      </c>
      <c r="O137" s="22">
        <v>12</v>
      </c>
    </row>
    <row r="138" spans="1:15" x14ac:dyDescent="0.25">
      <c r="A138" t="s">
        <v>855</v>
      </c>
      <c r="B138" s="22" t="s">
        <v>856</v>
      </c>
      <c r="C138" s="22" t="s">
        <v>92</v>
      </c>
      <c r="D138" s="22" t="s">
        <v>858</v>
      </c>
      <c r="E138" s="22" t="s">
        <v>857</v>
      </c>
      <c r="F138" s="22" t="s">
        <v>859</v>
      </c>
      <c r="G138" s="22" t="s">
        <v>860</v>
      </c>
      <c r="H138" s="22">
        <v>175</v>
      </c>
      <c r="I138" s="22">
        <f t="shared" si="2"/>
        <v>1.3671875</v>
      </c>
      <c r="J138" s="22" t="s">
        <v>115</v>
      </c>
      <c r="K138" s="22">
        <v>200</v>
      </c>
      <c r="L138" s="22">
        <v>1.079</v>
      </c>
      <c r="M138" s="24" t="s">
        <v>89</v>
      </c>
      <c r="N138" s="22" t="s">
        <v>88</v>
      </c>
      <c r="O138" s="22">
        <v>12</v>
      </c>
    </row>
    <row r="139" spans="1:15" x14ac:dyDescent="0.25">
      <c r="A139" t="s">
        <v>861</v>
      </c>
      <c r="B139" s="22" t="s">
        <v>862</v>
      </c>
      <c r="C139" s="22" t="s">
        <v>83</v>
      </c>
      <c r="D139" s="22" t="s">
        <v>864</v>
      </c>
      <c r="E139" s="22" t="s">
        <v>863</v>
      </c>
      <c r="F139" s="22" t="s">
        <v>865</v>
      </c>
      <c r="G139" s="22" t="s">
        <v>866</v>
      </c>
      <c r="H139" s="22">
        <v>180.8</v>
      </c>
      <c r="I139" s="22">
        <f t="shared" si="2"/>
        <v>1.4125000000000001</v>
      </c>
      <c r="J139" s="22">
        <v>2</v>
      </c>
      <c r="K139" s="22">
        <v>62.1</v>
      </c>
      <c r="L139" s="22">
        <v>0.83</v>
      </c>
      <c r="M139" s="24" t="s">
        <v>89</v>
      </c>
      <c r="N139" s="22" t="s">
        <v>88</v>
      </c>
      <c r="O139" s="22" t="s">
        <v>237</v>
      </c>
    </row>
    <row r="140" spans="1:15" x14ac:dyDescent="0.25">
      <c r="A140" t="s">
        <v>867</v>
      </c>
      <c r="B140" s="22" t="s">
        <v>868</v>
      </c>
      <c r="C140" s="22" t="s">
        <v>83</v>
      </c>
      <c r="D140" s="22" t="s">
        <v>869</v>
      </c>
      <c r="E140" s="22" t="s">
        <v>870</v>
      </c>
      <c r="F140" s="22" t="s">
        <v>871</v>
      </c>
      <c r="G140" s="22" t="s">
        <v>872</v>
      </c>
      <c r="H140" s="22">
        <v>115</v>
      </c>
      <c r="I140" s="22">
        <f t="shared" si="2"/>
        <v>0.8984375</v>
      </c>
      <c r="J140" s="22">
        <v>3</v>
      </c>
      <c r="K140" s="22">
        <v>110</v>
      </c>
      <c r="L140" s="22">
        <v>1.038</v>
      </c>
      <c r="M140" s="24" t="s">
        <v>89</v>
      </c>
      <c r="N140" s="22" t="s">
        <v>88</v>
      </c>
      <c r="O140" s="22">
        <v>6</v>
      </c>
    </row>
    <row r="141" spans="1:15" x14ac:dyDescent="0.25">
      <c r="A141" t="s">
        <v>873</v>
      </c>
      <c r="B141" s="22" t="s">
        <v>874</v>
      </c>
      <c r="C141" s="22" t="s">
        <v>92</v>
      </c>
      <c r="D141" s="22" t="s">
        <v>876</v>
      </c>
      <c r="E141" s="22" t="s">
        <v>875</v>
      </c>
      <c r="F141" s="22" t="s">
        <v>101</v>
      </c>
      <c r="G141" s="22" t="s">
        <v>101</v>
      </c>
      <c r="H141" s="22">
        <v>240</v>
      </c>
      <c r="I141" s="22">
        <f t="shared" si="2"/>
        <v>1.875</v>
      </c>
      <c r="J141" s="22">
        <v>3</v>
      </c>
      <c r="K141" s="22">
        <v>74</v>
      </c>
      <c r="L141" s="22">
        <v>0.91400000000000003</v>
      </c>
      <c r="M141" s="24" t="s">
        <v>89</v>
      </c>
      <c r="N141" s="22" t="s">
        <v>88</v>
      </c>
      <c r="O141" s="22">
        <v>6</v>
      </c>
    </row>
    <row r="142" spans="1:15" x14ac:dyDescent="0.25">
      <c r="A142" t="s">
        <v>877</v>
      </c>
      <c r="B142" s="22" t="s">
        <v>878</v>
      </c>
      <c r="C142" s="22" t="s">
        <v>92</v>
      </c>
      <c r="D142" s="22" t="s">
        <v>880</v>
      </c>
      <c r="E142" s="22" t="s">
        <v>879</v>
      </c>
      <c r="F142" s="22" t="s">
        <v>881</v>
      </c>
      <c r="G142" s="22" t="s">
        <v>882</v>
      </c>
      <c r="H142" s="22">
        <v>147.52000000000001</v>
      </c>
      <c r="I142" s="22">
        <f t="shared" si="2"/>
        <v>1.1525000000000001</v>
      </c>
      <c r="J142" s="22">
        <v>2</v>
      </c>
      <c r="K142" s="22">
        <v>63.7</v>
      </c>
      <c r="L142" s="22">
        <v>1</v>
      </c>
      <c r="M142" s="24" t="s">
        <v>89</v>
      </c>
      <c r="N142" s="22" t="s">
        <v>88</v>
      </c>
      <c r="O142" s="22">
        <v>6</v>
      </c>
    </row>
    <row r="143" spans="1:15" x14ac:dyDescent="0.25">
      <c r="A143" t="s">
        <v>883</v>
      </c>
      <c r="B143" s="22" t="s">
        <v>884</v>
      </c>
      <c r="C143" s="22" t="s">
        <v>92</v>
      </c>
      <c r="D143" s="22" t="s">
        <v>886</v>
      </c>
      <c r="E143" s="22" t="s">
        <v>885</v>
      </c>
      <c r="F143" s="22" t="s">
        <v>887</v>
      </c>
      <c r="G143" s="22" t="s">
        <v>888</v>
      </c>
      <c r="H143" s="22">
        <v>159.56</v>
      </c>
      <c r="I143" s="22">
        <f t="shared" si="2"/>
        <v>1.2465625</v>
      </c>
      <c r="J143" s="22" t="s">
        <v>115</v>
      </c>
      <c r="K143" s="22">
        <v>151</v>
      </c>
      <c r="L143" s="22">
        <v>1.1080000000000001</v>
      </c>
      <c r="M143" s="24" t="s">
        <v>102</v>
      </c>
      <c r="N143" s="22" t="s">
        <v>88</v>
      </c>
      <c r="O143" s="22">
        <v>12</v>
      </c>
    </row>
    <row r="144" spans="1:15" x14ac:dyDescent="0.25">
      <c r="A144" t="s">
        <v>889</v>
      </c>
      <c r="B144" s="22" t="s">
        <v>890</v>
      </c>
      <c r="C144" s="22" t="s">
        <v>92</v>
      </c>
      <c r="D144" s="22" t="s">
        <v>892</v>
      </c>
      <c r="E144" s="22" t="s">
        <v>891</v>
      </c>
      <c r="F144" s="22" t="s">
        <v>893</v>
      </c>
      <c r="G144" s="22" t="s">
        <v>261</v>
      </c>
      <c r="H144" s="22">
        <v>140</v>
      </c>
      <c r="I144" s="22">
        <f t="shared" si="2"/>
        <v>1.09375</v>
      </c>
      <c r="J144" s="22">
        <v>3</v>
      </c>
      <c r="K144" s="22">
        <v>121</v>
      </c>
      <c r="L144" s="22">
        <v>1.0409999999999999</v>
      </c>
      <c r="M144" s="24" t="s">
        <v>89</v>
      </c>
      <c r="N144" s="22" t="s">
        <v>88</v>
      </c>
      <c r="O144" s="22">
        <v>12</v>
      </c>
    </row>
    <row r="145" spans="1:15" x14ac:dyDescent="0.25">
      <c r="A145" t="s">
        <v>894</v>
      </c>
      <c r="B145" s="22" t="s">
        <v>895</v>
      </c>
      <c r="C145" s="22" t="s">
        <v>83</v>
      </c>
      <c r="D145" s="22" t="s">
        <v>897</v>
      </c>
      <c r="E145" s="22" t="s">
        <v>896</v>
      </c>
      <c r="F145" s="22" t="s">
        <v>898</v>
      </c>
      <c r="G145" s="22" t="s">
        <v>138</v>
      </c>
      <c r="H145" s="22">
        <v>189.12</v>
      </c>
      <c r="I145" s="22">
        <f t="shared" si="2"/>
        <v>1.4775</v>
      </c>
      <c r="J145" s="22" t="s">
        <v>115</v>
      </c>
      <c r="K145" s="22">
        <v>200</v>
      </c>
      <c r="L145" s="22">
        <v>1.04</v>
      </c>
      <c r="M145" s="24" t="s">
        <v>89</v>
      </c>
      <c r="N145" s="22" t="s">
        <v>88</v>
      </c>
      <c r="O145" s="22">
        <v>12</v>
      </c>
    </row>
    <row r="146" spans="1:15" x14ac:dyDescent="0.25">
      <c r="A146" t="s">
        <v>899</v>
      </c>
      <c r="B146" s="22" t="s">
        <v>900</v>
      </c>
      <c r="C146" s="22" t="s">
        <v>92</v>
      </c>
      <c r="D146" s="22" t="s">
        <v>902</v>
      </c>
      <c r="E146" s="22" t="s">
        <v>901</v>
      </c>
      <c r="F146" s="22" t="s">
        <v>903</v>
      </c>
      <c r="G146" s="22" t="s">
        <v>904</v>
      </c>
      <c r="H146" s="22">
        <v>142.44999999999999</v>
      </c>
      <c r="I146" s="22">
        <f t="shared" si="2"/>
        <v>1.1128906249999999</v>
      </c>
      <c r="J146" s="22" t="s">
        <v>115</v>
      </c>
      <c r="K146" s="22">
        <v>200</v>
      </c>
      <c r="L146" s="22">
        <v>1.052</v>
      </c>
      <c r="M146" s="24" t="s">
        <v>89</v>
      </c>
      <c r="N146" s="22" t="s">
        <v>88</v>
      </c>
      <c r="O146" s="22">
        <v>12</v>
      </c>
    </row>
    <row r="147" spans="1:15" x14ac:dyDescent="0.25">
      <c r="A147" t="s">
        <v>905</v>
      </c>
      <c r="B147" s="22" t="s">
        <v>906</v>
      </c>
      <c r="C147" s="22" t="s">
        <v>83</v>
      </c>
      <c r="D147" s="22" t="s">
        <v>908</v>
      </c>
      <c r="E147" s="22" t="s">
        <v>907</v>
      </c>
      <c r="F147" s="22" t="s">
        <v>909</v>
      </c>
      <c r="G147" s="22" t="s">
        <v>457</v>
      </c>
      <c r="H147" s="22">
        <v>112</v>
      </c>
      <c r="I147" s="22">
        <f t="shared" si="2"/>
        <v>0.875</v>
      </c>
      <c r="J147" s="22">
        <v>3</v>
      </c>
      <c r="K147" s="22">
        <v>81</v>
      </c>
      <c r="L147" s="22">
        <v>1.0429999999999999</v>
      </c>
      <c r="M147" s="24" t="s">
        <v>102</v>
      </c>
      <c r="N147" s="22" t="s">
        <v>88</v>
      </c>
      <c r="O147" s="22">
        <v>3</v>
      </c>
    </row>
    <row r="148" spans="1:15" x14ac:dyDescent="0.25">
      <c r="A148" t="s">
        <v>910</v>
      </c>
      <c r="B148" s="22" t="s">
        <v>911</v>
      </c>
      <c r="C148" s="22" t="s">
        <v>92</v>
      </c>
      <c r="D148" s="22" t="s">
        <v>913</v>
      </c>
      <c r="E148" s="22" t="s">
        <v>912</v>
      </c>
      <c r="F148" s="22" t="s">
        <v>914</v>
      </c>
      <c r="G148" s="22" t="s">
        <v>457</v>
      </c>
      <c r="H148" s="22">
        <v>150</v>
      </c>
      <c r="I148" s="22">
        <f t="shared" si="2"/>
        <v>1.171875</v>
      </c>
      <c r="J148" s="22" t="s">
        <v>115</v>
      </c>
      <c r="K148" s="22">
        <v>200</v>
      </c>
      <c r="L148" s="22">
        <v>1.0429999999999999</v>
      </c>
      <c r="M148" s="24" t="s">
        <v>89</v>
      </c>
      <c r="N148" s="22" t="s">
        <v>88</v>
      </c>
      <c r="O148" s="22">
        <v>12</v>
      </c>
    </row>
    <row r="149" spans="1:15" x14ac:dyDescent="0.25">
      <c r="A149" t="s">
        <v>915</v>
      </c>
      <c r="B149" s="22" t="s">
        <v>916</v>
      </c>
      <c r="C149" s="22" t="s">
        <v>196</v>
      </c>
      <c r="D149" s="22" t="s">
        <v>918</v>
      </c>
      <c r="E149" s="22" t="s">
        <v>917</v>
      </c>
      <c r="F149" s="22" t="s">
        <v>919</v>
      </c>
      <c r="G149" s="22" t="s">
        <v>920</v>
      </c>
      <c r="H149" s="22">
        <v>148</v>
      </c>
      <c r="I149" s="22">
        <f t="shared" si="2"/>
        <v>1.15625</v>
      </c>
      <c r="J149" s="22">
        <v>2</v>
      </c>
      <c r="K149" s="22">
        <v>62</v>
      </c>
      <c r="L149" s="22">
        <v>0.877</v>
      </c>
      <c r="M149" s="24" t="s">
        <v>89</v>
      </c>
      <c r="N149" s="22" t="s">
        <v>88</v>
      </c>
      <c r="O149" s="22">
        <v>6</v>
      </c>
    </row>
    <row r="150" spans="1:15" x14ac:dyDescent="0.25">
      <c r="A150" t="s">
        <v>921</v>
      </c>
      <c r="B150" s="22" t="s">
        <v>922</v>
      </c>
      <c r="C150" s="22" t="s">
        <v>83</v>
      </c>
      <c r="D150" s="22" t="s">
        <v>924</v>
      </c>
      <c r="E150" s="22" t="s">
        <v>923</v>
      </c>
      <c r="F150" s="22" t="s">
        <v>925</v>
      </c>
      <c r="G150" s="22" t="s">
        <v>431</v>
      </c>
      <c r="H150" s="22">
        <v>142.05000000000001</v>
      </c>
      <c r="I150" s="22">
        <f t="shared" si="2"/>
        <v>1.1097656250000001</v>
      </c>
      <c r="J150" s="22" t="s">
        <v>115</v>
      </c>
      <c r="K150" s="22">
        <v>176</v>
      </c>
      <c r="L150" s="22">
        <v>1.034</v>
      </c>
      <c r="M150" s="24" t="s">
        <v>89</v>
      </c>
      <c r="N150" s="22" t="s">
        <v>88</v>
      </c>
      <c r="O150" s="22">
        <v>6</v>
      </c>
    </row>
    <row r="151" spans="1:15" x14ac:dyDescent="0.25">
      <c r="A151" t="s">
        <v>926</v>
      </c>
      <c r="B151" s="22" t="s">
        <v>927</v>
      </c>
      <c r="C151" s="22" t="s">
        <v>83</v>
      </c>
      <c r="D151" s="22" t="s">
        <v>929</v>
      </c>
      <c r="E151" s="22" t="s">
        <v>928</v>
      </c>
      <c r="F151" s="22" t="s">
        <v>930</v>
      </c>
      <c r="G151" s="22" t="s">
        <v>931</v>
      </c>
      <c r="H151" s="22">
        <v>145.68</v>
      </c>
      <c r="I151" s="22">
        <f t="shared" si="2"/>
        <v>1.1381250000000001</v>
      </c>
      <c r="J151" s="22">
        <v>2</v>
      </c>
      <c r="K151" s="22">
        <v>62</v>
      </c>
      <c r="L151" s="22">
        <v>0.86199999999999999</v>
      </c>
      <c r="M151" s="24" t="s">
        <v>89</v>
      </c>
      <c r="N151" s="22" t="s">
        <v>88</v>
      </c>
      <c r="O151" s="22">
        <v>6</v>
      </c>
    </row>
    <row r="152" spans="1:15" x14ac:dyDescent="0.25">
      <c r="A152" t="s">
        <v>932</v>
      </c>
      <c r="B152" s="22" t="s">
        <v>933</v>
      </c>
      <c r="C152" s="22" t="s">
        <v>92</v>
      </c>
      <c r="D152" s="22" t="s">
        <v>935</v>
      </c>
      <c r="E152" s="22" t="s">
        <v>934</v>
      </c>
      <c r="F152" s="22" t="s">
        <v>936</v>
      </c>
      <c r="G152" s="22" t="s">
        <v>937</v>
      </c>
      <c r="H152" s="22">
        <v>109.86</v>
      </c>
      <c r="I152" s="22">
        <f t="shared" si="2"/>
        <v>0.85828125</v>
      </c>
      <c r="J152" s="22">
        <v>3</v>
      </c>
      <c r="K152" s="22">
        <v>92</v>
      </c>
      <c r="L152" s="22">
        <v>0.95399999999999996</v>
      </c>
      <c r="M152" s="24" t="s">
        <v>89</v>
      </c>
      <c r="N152" s="22" t="s">
        <v>88</v>
      </c>
      <c r="O152" s="22">
        <v>6</v>
      </c>
    </row>
    <row r="153" spans="1:15" x14ac:dyDescent="0.25">
      <c r="A153" t="s">
        <v>938</v>
      </c>
      <c r="B153" s="22" t="s">
        <v>933</v>
      </c>
      <c r="C153" s="22" t="s">
        <v>92</v>
      </c>
      <c r="D153" s="22" t="s">
        <v>940</v>
      </c>
      <c r="E153" s="22" t="s">
        <v>939</v>
      </c>
      <c r="F153" s="22" t="s">
        <v>936</v>
      </c>
      <c r="G153" s="22" t="s">
        <v>937</v>
      </c>
      <c r="H153" s="22">
        <v>109.86</v>
      </c>
      <c r="I153" s="22">
        <f t="shared" si="2"/>
        <v>0.85828125</v>
      </c>
      <c r="J153" s="22">
        <v>3</v>
      </c>
      <c r="K153" s="22">
        <v>92</v>
      </c>
      <c r="L153" s="22">
        <v>0.95499999999999996</v>
      </c>
      <c r="M153" s="24" t="s">
        <v>89</v>
      </c>
      <c r="N153" s="22" t="s">
        <v>88</v>
      </c>
      <c r="O153" s="22">
        <v>6</v>
      </c>
    </row>
    <row r="154" spans="1:15" x14ac:dyDescent="0.25">
      <c r="A154" t="s">
        <v>941</v>
      </c>
      <c r="B154" s="22" t="s">
        <v>942</v>
      </c>
      <c r="C154" s="22" t="s">
        <v>92</v>
      </c>
      <c r="D154" s="22" t="s">
        <v>944</v>
      </c>
      <c r="E154" s="22" t="s">
        <v>943</v>
      </c>
      <c r="F154" s="22" t="s">
        <v>945</v>
      </c>
      <c r="G154" s="22" t="s">
        <v>946</v>
      </c>
      <c r="H154" s="22">
        <v>155</v>
      </c>
      <c r="I154" s="22">
        <f t="shared" si="2"/>
        <v>1.2109375</v>
      </c>
      <c r="J154" s="22">
        <v>3</v>
      </c>
      <c r="K154" s="22">
        <v>75</v>
      </c>
      <c r="L154" s="22">
        <v>0.93600000000000005</v>
      </c>
      <c r="M154" s="24" t="s">
        <v>89</v>
      </c>
      <c r="N154" s="22" t="s">
        <v>292</v>
      </c>
      <c r="O154" s="22">
        <v>6</v>
      </c>
    </row>
    <row r="155" spans="1:15" x14ac:dyDescent="0.25">
      <c r="A155" t="s">
        <v>947</v>
      </c>
      <c r="B155" s="22" t="s">
        <v>948</v>
      </c>
      <c r="C155" s="22" t="s">
        <v>83</v>
      </c>
      <c r="D155" s="22" t="s">
        <v>950</v>
      </c>
      <c r="E155" s="22" t="s">
        <v>949</v>
      </c>
      <c r="F155" s="22" t="s">
        <v>951</v>
      </c>
      <c r="G155" s="22" t="s">
        <v>952</v>
      </c>
      <c r="H155" s="22">
        <v>223.72</v>
      </c>
      <c r="I155" s="22">
        <f t="shared" si="2"/>
        <v>1.7478125</v>
      </c>
      <c r="J155" s="22">
        <v>3</v>
      </c>
      <c r="K155" s="22">
        <v>96.1</v>
      </c>
      <c r="L155" s="22">
        <v>0.999</v>
      </c>
      <c r="M155" s="24" t="s">
        <v>89</v>
      </c>
      <c r="N155" s="22" t="s">
        <v>88</v>
      </c>
      <c r="O155" s="22">
        <v>6</v>
      </c>
    </row>
    <row r="156" spans="1:15" x14ac:dyDescent="0.25">
      <c r="A156" t="s">
        <v>953</v>
      </c>
      <c r="B156" s="22" t="s">
        <v>948</v>
      </c>
      <c r="C156" s="22" t="s">
        <v>83</v>
      </c>
      <c r="D156" s="22" t="s">
        <v>955</v>
      </c>
      <c r="E156" s="22" t="s">
        <v>954</v>
      </c>
      <c r="F156" s="22" t="s">
        <v>115</v>
      </c>
      <c r="G156" s="22" t="s">
        <v>115</v>
      </c>
      <c r="H156" s="22">
        <v>250.13</v>
      </c>
      <c r="I156" s="22">
        <f t="shared" si="2"/>
        <v>1.954140625</v>
      </c>
      <c r="J156" s="22">
        <v>3</v>
      </c>
      <c r="K156" s="22">
        <v>101.7</v>
      </c>
      <c r="L156" s="22">
        <v>1.0009999999999999</v>
      </c>
      <c r="M156" s="24" t="s">
        <v>89</v>
      </c>
      <c r="N156" s="22" t="s">
        <v>88</v>
      </c>
      <c r="O156" s="22">
        <v>6</v>
      </c>
    </row>
    <row r="157" spans="1:15" x14ac:dyDescent="0.25">
      <c r="A157" t="s">
        <v>956</v>
      </c>
      <c r="B157" s="22" t="s">
        <v>957</v>
      </c>
      <c r="C157" s="22" t="s">
        <v>83</v>
      </c>
      <c r="D157" s="22" t="s">
        <v>959</v>
      </c>
      <c r="E157" s="22" t="s">
        <v>958</v>
      </c>
      <c r="F157" s="22" t="s">
        <v>960</v>
      </c>
      <c r="G157" s="22" t="s">
        <v>626</v>
      </c>
      <c r="H157" s="22">
        <v>220</v>
      </c>
      <c r="I157" s="22">
        <f t="shared" si="2"/>
        <v>1.71875</v>
      </c>
      <c r="J157" s="22">
        <v>2</v>
      </c>
      <c r="K157" s="22">
        <v>60.1</v>
      </c>
      <c r="L157" s="22">
        <v>0.81899999999999995</v>
      </c>
      <c r="M157" s="24" t="s">
        <v>89</v>
      </c>
      <c r="N157" s="22" t="s">
        <v>88</v>
      </c>
      <c r="O157" s="22">
        <v>12</v>
      </c>
    </row>
    <row r="158" spans="1:15" x14ac:dyDescent="0.25">
      <c r="A158" t="s">
        <v>961</v>
      </c>
      <c r="B158" s="22" t="s">
        <v>962</v>
      </c>
      <c r="C158" s="22" t="s">
        <v>83</v>
      </c>
      <c r="D158" s="22" t="s">
        <v>964</v>
      </c>
      <c r="E158" s="22" t="s">
        <v>963</v>
      </c>
      <c r="F158" s="22" t="s">
        <v>965</v>
      </c>
      <c r="G158" s="22" t="s">
        <v>452</v>
      </c>
      <c r="H158" s="22">
        <v>450.23</v>
      </c>
      <c r="I158" s="22">
        <f t="shared" si="2"/>
        <v>3.5174218750000001</v>
      </c>
      <c r="J158" s="22" t="s">
        <v>115</v>
      </c>
      <c r="K158" s="22">
        <v>175.3</v>
      </c>
      <c r="L158" s="22">
        <v>0.90200000000000002</v>
      </c>
      <c r="M158" s="24" t="s">
        <v>89</v>
      </c>
      <c r="N158" s="22" t="s">
        <v>88</v>
      </c>
      <c r="O158" s="22">
        <v>12</v>
      </c>
    </row>
    <row r="159" spans="1:15" x14ac:dyDescent="0.25">
      <c r="A159" t="s">
        <v>966</v>
      </c>
      <c r="B159" s="22" t="s">
        <v>967</v>
      </c>
      <c r="C159" s="22" t="s">
        <v>92</v>
      </c>
      <c r="D159" s="22" t="s">
        <v>969</v>
      </c>
      <c r="E159" s="22" t="s">
        <v>968</v>
      </c>
      <c r="F159" s="22" t="s">
        <v>970</v>
      </c>
      <c r="G159" s="22" t="s">
        <v>489</v>
      </c>
      <c r="H159" s="22">
        <v>114.95</v>
      </c>
      <c r="I159" s="22">
        <f t="shared" si="2"/>
        <v>0.89804687500000002</v>
      </c>
      <c r="J159" s="22">
        <v>3</v>
      </c>
      <c r="K159" s="22">
        <v>78</v>
      </c>
      <c r="L159" s="22">
        <v>0.93300000000000005</v>
      </c>
      <c r="M159" s="24" t="s">
        <v>89</v>
      </c>
      <c r="N159" s="22" t="s">
        <v>88</v>
      </c>
      <c r="O159" s="22">
        <v>6</v>
      </c>
    </row>
    <row r="160" spans="1:15" x14ac:dyDescent="0.25">
      <c r="A160" t="s">
        <v>971</v>
      </c>
      <c r="B160" s="22" t="s">
        <v>972</v>
      </c>
      <c r="C160" s="22" t="s">
        <v>83</v>
      </c>
      <c r="D160" s="22" t="s">
        <v>974</v>
      </c>
      <c r="E160" s="22" t="s">
        <v>973</v>
      </c>
      <c r="F160" s="22" t="s">
        <v>975</v>
      </c>
      <c r="G160" s="22" t="s">
        <v>976</v>
      </c>
      <c r="H160" s="22">
        <v>155</v>
      </c>
      <c r="I160" s="22">
        <f t="shared" si="2"/>
        <v>1.2109375</v>
      </c>
      <c r="J160" s="22">
        <v>2</v>
      </c>
      <c r="K160" s="22">
        <v>72</v>
      </c>
      <c r="L160" s="22">
        <v>0.89700000000000002</v>
      </c>
      <c r="M160" s="24" t="s">
        <v>89</v>
      </c>
      <c r="N160" s="22" t="s">
        <v>88</v>
      </c>
      <c r="O160" s="22">
        <v>6</v>
      </c>
    </row>
    <row r="161" spans="1:15" x14ac:dyDescent="0.25">
      <c r="A161" t="s">
        <v>977</v>
      </c>
      <c r="B161" s="22" t="s">
        <v>978</v>
      </c>
      <c r="C161" s="22" t="s">
        <v>92</v>
      </c>
      <c r="D161" s="22" t="s">
        <v>980</v>
      </c>
      <c r="E161" s="22" t="s">
        <v>979</v>
      </c>
      <c r="F161" s="22" t="s">
        <v>981</v>
      </c>
      <c r="G161" s="22" t="s">
        <v>982</v>
      </c>
      <c r="H161" s="22">
        <v>139</v>
      </c>
      <c r="I161" s="22">
        <f t="shared" si="2"/>
        <v>1.0859375</v>
      </c>
      <c r="J161" s="22">
        <v>2</v>
      </c>
      <c r="K161" s="22">
        <v>64</v>
      </c>
      <c r="L161" s="22">
        <v>0.871</v>
      </c>
      <c r="M161" s="24" t="s">
        <v>89</v>
      </c>
      <c r="N161" s="22" t="s">
        <v>88</v>
      </c>
      <c r="O161" s="22">
        <v>12</v>
      </c>
    </row>
    <row r="162" spans="1:15" x14ac:dyDescent="0.25">
      <c r="A162" t="s">
        <v>983</v>
      </c>
      <c r="B162" s="22" t="s">
        <v>984</v>
      </c>
      <c r="C162" s="22" t="s">
        <v>92</v>
      </c>
      <c r="D162" s="22" t="s">
        <v>986</v>
      </c>
      <c r="E162" s="22" t="s">
        <v>985</v>
      </c>
      <c r="F162" s="25" t="s">
        <v>987</v>
      </c>
      <c r="G162" s="22" t="s">
        <v>373</v>
      </c>
      <c r="H162" s="22">
        <v>123.45</v>
      </c>
      <c r="I162" s="22">
        <f t="shared" si="2"/>
        <v>0.96445312500000002</v>
      </c>
      <c r="J162" s="22" t="s">
        <v>115</v>
      </c>
      <c r="K162" s="22">
        <v>200</v>
      </c>
      <c r="L162" s="22">
        <v>1.0369999999999999</v>
      </c>
      <c r="M162" s="24" t="s">
        <v>89</v>
      </c>
      <c r="N162" s="22" t="s">
        <v>88</v>
      </c>
      <c r="O162" s="22">
        <v>6</v>
      </c>
    </row>
    <row r="163" spans="1:15" x14ac:dyDescent="0.25">
      <c r="A163" t="s">
        <v>988</v>
      </c>
      <c r="B163" s="22" t="s">
        <v>989</v>
      </c>
      <c r="C163" s="22" t="s">
        <v>83</v>
      </c>
      <c r="D163" s="22" t="s">
        <v>991</v>
      </c>
      <c r="E163" s="22" t="s">
        <v>990</v>
      </c>
      <c r="F163" s="22" t="s">
        <v>992</v>
      </c>
      <c r="G163" s="22" t="s">
        <v>993</v>
      </c>
      <c r="H163" s="22">
        <v>321.39999999999998</v>
      </c>
      <c r="I163" s="22">
        <f t="shared" si="2"/>
        <v>2.5109374999999998</v>
      </c>
      <c r="J163" s="22">
        <v>3</v>
      </c>
      <c r="K163" s="22">
        <v>78</v>
      </c>
      <c r="L163" s="22">
        <v>0.92700000000000005</v>
      </c>
      <c r="M163" s="24" t="s">
        <v>89</v>
      </c>
      <c r="N163" s="22" t="s">
        <v>88</v>
      </c>
      <c r="O163" s="22">
        <v>9</v>
      </c>
    </row>
    <row r="164" spans="1:15" x14ac:dyDescent="0.25">
      <c r="A164" t="s">
        <v>994</v>
      </c>
      <c r="B164" s="22" t="s">
        <v>995</v>
      </c>
      <c r="C164" s="22" t="s">
        <v>83</v>
      </c>
      <c r="D164" s="22" t="s">
        <v>997</v>
      </c>
      <c r="E164" s="22" t="s">
        <v>996</v>
      </c>
      <c r="F164" s="27" t="s">
        <v>998</v>
      </c>
      <c r="G164" s="27" t="s">
        <v>349</v>
      </c>
      <c r="H164" s="28">
        <v>129.99</v>
      </c>
      <c r="I164" s="23">
        <f t="shared" si="2"/>
        <v>1.0155468750000001</v>
      </c>
      <c r="J164" s="22">
        <v>2</v>
      </c>
      <c r="K164" s="22">
        <v>67</v>
      </c>
      <c r="L164" s="22">
        <v>0.81699999999999995</v>
      </c>
      <c r="M164" s="24" t="s">
        <v>22</v>
      </c>
      <c r="N164" s="22" t="s">
        <v>101</v>
      </c>
      <c r="O164" s="22">
        <v>6</v>
      </c>
    </row>
    <row r="165" spans="1:15" x14ac:dyDescent="0.25">
      <c r="A165" t="s">
        <v>999</v>
      </c>
      <c r="B165" s="22" t="s">
        <v>1000</v>
      </c>
      <c r="C165" s="22" t="s">
        <v>92</v>
      </c>
      <c r="D165" s="22" t="s">
        <v>1002</v>
      </c>
      <c r="E165" s="22" t="s">
        <v>1001</v>
      </c>
      <c r="F165" s="22" t="s">
        <v>1003</v>
      </c>
      <c r="G165" s="22" t="s">
        <v>1004</v>
      </c>
      <c r="H165" s="22">
        <v>200.41</v>
      </c>
      <c r="I165" s="22">
        <f t="shared" si="2"/>
        <v>1.565703125</v>
      </c>
      <c r="J165" s="22" t="s">
        <v>115</v>
      </c>
      <c r="K165" s="22">
        <v>200</v>
      </c>
      <c r="L165" s="22">
        <v>1.0349999999999999</v>
      </c>
      <c r="M165" s="24" t="s">
        <v>89</v>
      </c>
      <c r="N165" s="22" t="s">
        <v>88</v>
      </c>
      <c r="O165" s="22">
        <v>9</v>
      </c>
    </row>
    <row r="166" spans="1:15" x14ac:dyDescent="0.25">
      <c r="A166" t="s">
        <v>1005</v>
      </c>
      <c r="B166" s="22" t="s">
        <v>1006</v>
      </c>
      <c r="C166" s="22" t="s">
        <v>92</v>
      </c>
      <c r="D166" s="22" t="s">
        <v>1007</v>
      </c>
      <c r="E166" s="22" t="s">
        <v>1008</v>
      </c>
      <c r="F166" s="27" t="s">
        <v>217</v>
      </c>
      <c r="G166" s="27" t="s">
        <v>1009</v>
      </c>
      <c r="H166" s="28">
        <v>242</v>
      </c>
      <c r="I166" s="23">
        <f t="shared" si="2"/>
        <v>1.890625</v>
      </c>
      <c r="J166" s="22">
        <v>3</v>
      </c>
      <c r="K166" s="22">
        <v>120</v>
      </c>
      <c r="L166" s="22">
        <v>1.0169999999999999</v>
      </c>
      <c r="M166" s="24" t="s">
        <v>22</v>
      </c>
      <c r="N166" s="22" t="s">
        <v>101</v>
      </c>
      <c r="O166" s="22">
        <v>12</v>
      </c>
    </row>
    <row r="167" spans="1:15" x14ac:dyDescent="0.25">
      <c r="A167" t="s">
        <v>1010</v>
      </c>
      <c r="B167" s="22" t="s">
        <v>1011</v>
      </c>
      <c r="C167" s="22" t="s">
        <v>92</v>
      </c>
      <c r="D167" s="22" t="s">
        <v>1013</v>
      </c>
      <c r="E167" s="22" t="s">
        <v>1012</v>
      </c>
      <c r="F167" s="22" t="s">
        <v>1014</v>
      </c>
      <c r="G167" s="22" t="s">
        <v>1015</v>
      </c>
      <c r="H167" s="22">
        <v>148</v>
      </c>
      <c r="I167" s="22">
        <f t="shared" si="2"/>
        <v>1.15625</v>
      </c>
      <c r="J167" s="22">
        <v>2</v>
      </c>
      <c r="K167" s="22">
        <v>66</v>
      </c>
      <c r="L167" s="22">
        <v>0.84599999999999997</v>
      </c>
      <c r="M167" s="24" t="s">
        <v>89</v>
      </c>
      <c r="N167" s="22" t="s">
        <v>292</v>
      </c>
      <c r="O167" s="22">
        <v>6</v>
      </c>
    </row>
    <row r="168" spans="1:15" x14ac:dyDescent="0.25">
      <c r="A168" t="s">
        <v>1016</v>
      </c>
      <c r="B168" s="22" t="s">
        <v>1017</v>
      </c>
      <c r="C168" s="22" t="s">
        <v>92</v>
      </c>
      <c r="D168" s="22" t="s">
        <v>1019</v>
      </c>
      <c r="E168" s="22" t="s">
        <v>1018</v>
      </c>
      <c r="F168" s="22" t="s">
        <v>1020</v>
      </c>
      <c r="G168" s="22" t="s">
        <v>1021</v>
      </c>
      <c r="H168" s="22">
        <v>120.22</v>
      </c>
      <c r="I168" s="22">
        <f t="shared" si="2"/>
        <v>0.93921874999999999</v>
      </c>
      <c r="J168" s="22" t="s">
        <v>115</v>
      </c>
      <c r="K168" s="22">
        <v>200</v>
      </c>
      <c r="L168" s="22">
        <v>1.056</v>
      </c>
      <c r="M168" s="24" t="s">
        <v>89</v>
      </c>
      <c r="N168" s="22" t="s">
        <v>88</v>
      </c>
      <c r="O168" s="22">
        <v>9</v>
      </c>
    </row>
    <row r="169" spans="1:15" x14ac:dyDescent="0.25">
      <c r="A169" t="s">
        <v>1022</v>
      </c>
      <c r="B169" s="22" t="s">
        <v>1023</v>
      </c>
      <c r="C169" s="22" t="s">
        <v>92</v>
      </c>
      <c r="D169" s="22" t="s">
        <v>1025</v>
      </c>
      <c r="E169" s="22" t="s">
        <v>1024</v>
      </c>
      <c r="F169" s="22" t="s">
        <v>1026</v>
      </c>
      <c r="G169" s="22" t="s">
        <v>243</v>
      </c>
      <c r="H169" s="22">
        <v>255</v>
      </c>
      <c r="I169" s="22">
        <f t="shared" si="2"/>
        <v>1.9921875</v>
      </c>
      <c r="J169" s="22" t="s">
        <v>115</v>
      </c>
      <c r="K169" s="22">
        <v>200</v>
      </c>
      <c r="L169" s="22">
        <v>1.0409999999999999</v>
      </c>
      <c r="M169" s="24" t="s">
        <v>89</v>
      </c>
      <c r="N169" s="22" t="s">
        <v>88</v>
      </c>
      <c r="O169" s="22">
        <v>6</v>
      </c>
    </row>
    <row r="170" spans="1:15" x14ac:dyDescent="0.25">
      <c r="A170" t="s">
        <v>1027</v>
      </c>
      <c r="B170" s="22" t="s">
        <v>1028</v>
      </c>
      <c r="C170" s="22" t="s">
        <v>92</v>
      </c>
      <c r="D170" s="22" t="s">
        <v>1030</v>
      </c>
      <c r="E170" s="22" t="s">
        <v>1029</v>
      </c>
      <c r="F170" s="22" t="s">
        <v>1031</v>
      </c>
      <c r="G170" s="22" t="s">
        <v>589</v>
      </c>
      <c r="H170" s="22">
        <v>140.80000000000001</v>
      </c>
      <c r="I170" s="22">
        <f t="shared" si="2"/>
        <v>1.1000000000000001</v>
      </c>
      <c r="J170" s="22">
        <v>3</v>
      </c>
      <c r="K170" s="22">
        <v>76.3</v>
      </c>
      <c r="L170" s="22">
        <v>0.93500000000000005</v>
      </c>
      <c r="M170" s="24" t="s">
        <v>89</v>
      </c>
      <c r="N170" s="22" t="s">
        <v>88</v>
      </c>
      <c r="O170" s="22">
        <v>6</v>
      </c>
    </row>
    <row r="171" spans="1:15" x14ac:dyDescent="0.25">
      <c r="A171" t="s">
        <v>1032</v>
      </c>
      <c r="B171" s="22" t="s">
        <v>1033</v>
      </c>
      <c r="C171" s="22" t="s">
        <v>83</v>
      </c>
      <c r="D171" s="22" t="s">
        <v>1035</v>
      </c>
      <c r="E171" s="22" t="s">
        <v>1034</v>
      </c>
      <c r="F171" s="22" t="s">
        <v>1036</v>
      </c>
      <c r="G171" s="22" t="s">
        <v>1037</v>
      </c>
      <c r="H171" s="22">
        <v>157.08000000000001</v>
      </c>
      <c r="I171" s="22">
        <f t="shared" si="2"/>
        <v>1.2271875000000001</v>
      </c>
      <c r="J171" s="22">
        <v>3</v>
      </c>
      <c r="K171" s="22">
        <v>73</v>
      </c>
      <c r="L171" s="22">
        <v>0.92300000000000004</v>
      </c>
      <c r="M171" s="24" t="s">
        <v>89</v>
      </c>
      <c r="N171" s="22" t="s">
        <v>292</v>
      </c>
      <c r="O171" s="22">
        <v>6</v>
      </c>
    </row>
    <row r="172" spans="1:15" x14ac:dyDescent="0.25">
      <c r="A172" t="s">
        <v>1038</v>
      </c>
      <c r="B172" s="22" t="s">
        <v>1039</v>
      </c>
      <c r="C172" s="22" t="s">
        <v>92</v>
      </c>
      <c r="D172" s="22" t="s">
        <v>1041</v>
      </c>
      <c r="E172" s="22" t="s">
        <v>1040</v>
      </c>
      <c r="F172" s="22" t="s">
        <v>1042</v>
      </c>
      <c r="G172" s="22" t="s">
        <v>589</v>
      </c>
      <c r="H172" s="22">
        <v>140</v>
      </c>
      <c r="I172" s="22">
        <f t="shared" si="2"/>
        <v>1.09375</v>
      </c>
      <c r="J172" s="22">
        <v>3</v>
      </c>
      <c r="K172" s="22">
        <v>80</v>
      </c>
      <c r="L172" s="22">
        <v>0.93500000000000005</v>
      </c>
      <c r="M172" s="24" t="s">
        <v>102</v>
      </c>
      <c r="N172" s="22" t="s">
        <v>88</v>
      </c>
      <c r="O172" s="22">
        <v>6</v>
      </c>
    </row>
    <row r="173" spans="1:15" x14ac:dyDescent="0.25">
      <c r="A173" t="s">
        <v>1043</v>
      </c>
      <c r="B173" s="22" t="s">
        <v>1044</v>
      </c>
      <c r="C173" s="22" t="s">
        <v>92</v>
      </c>
      <c r="D173" s="22" t="s">
        <v>1045</v>
      </c>
      <c r="E173" s="22" t="s">
        <v>1046</v>
      </c>
      <c r="F173" s="22" t="s">
        <v>1047</v>
      </c>
      <c r="G173" s="22" t="s">
        <v>691</v>
      </c>
      <c r="H173" s="22">
        <v>154.62</v>
      </c>
      <c r="I173" s="22">
        <f t="shared" si="2"/>
        <v>1.20796875</v>
      </c>
      <c r="J173" s="22">
        <v>3</v>
      </c>
      <c r="K173" s="22">
        <v>101.8</v>
      </c>
      <c r="L173" s="22">
        <v>1.0289999999999999</v>
      </c>
      <c r="M173" s="24" t="s">
        <v>89</v>
      </c>
      <c r="N173" s="22" t="s">
        <v>88</v>
      </c>
      <c r="O173" s="22">
        <v>12</v>
      </c>
    </row>
    <row r="174" spans="1:15" x14ac:dyDescent="0.25">
      <c r="A174" t="s">
        <v>1048</v>
      </c>
      <c r="B174" s="22" t="s">
        <v>1049</v>
      </c>
      <c r="C174" s="22" t="s">
        <v>92</v>
      </c>
      <c r="D174" s="22" t="s">
        <v>1051</v>
      </c>
      <c r="E174" s="22" t="s">
        <v>1050</v>
      </c>
      <c r="F174" s="22" t="s">
        <v>1052</v>
      </c>
      <c r="G174" s="22" t="s">
        <v>419</v>
      </c>
      <c r="H174" s="22">
        <v>139.62</v>
      </c>
      <c r="I174" s="22">
        <f t="shared" si="2"/>
        <v>1.09078125</v>
      </c>
      <c r="J174" s="22" t="s">
        <v>115</v>
      </c>
      <c r="K174" s="22">
        <v>186</v>
      </c>
      <c r="L174" s="22">
        <v>1.04</v>
      </c>
      <c r="M174" s="24" t="s">
        <v>102</v>
      </c>
      <c r="N174" s="22" t="s">
        <v>88</v>
      </c>
      <c r="O174" s="22">
        <v>12</v>
      </c>
    </row>
    <row r="175" spans="1:15" x14ac:dyDescent="0.25">
      <c r="A175" t="s">
        <v>1053</v>
      </c>
      <c r="B175" s="22" t="s">
        <v>1054</v>
      </c>
      <c r="C175" s="22" t="s">
        <v>196</v>
      </c>
      <c r="D175" s="22" t="s">
        <v>1056</v>
      </c>
      <c r="E175" s="22" t="s">
        <v>1055</v>
      </c>
      <c r="F175" s="22" t="s">
        <v>1003</v>
      </c>
      <c r="G175" s="22" t="s">
        <v>1004</v>
      </c>
      <c r="H175" s="22">
        <v>118.45</v>
      </c>
      <c r="I175" s="22">
        <f t="shared" si="2"/>
        <v>0.92539062500000002</v>
      </c>
      <c r="J175" s="22">
        <v>3</v>
      </c>
      <c r="K175" s="22">
        <v>107</v>
      </c>
      <c r="L175" s="22">
        <v>0.99399999999999999</v>
      </c>
      <c r="M175" s="24" t="s">
        <v>89</v>
      </c>
      <c r="N175" s="22" t="s">
        <v>88</v>
      </c>
      <c r="O175" s="22">
        <v>6</v>
      </c>
    </row>
    <row r="176" spans="1:15" x14ac:dyDescent="0.25">
      <c r="A176" t="s">
        <v>1057</v>
      </c>
      <c r="B176" s="22" t="s">
        <v>1058</v>
      </c>
      <c r="C176" s="22" t="s">
        <v>83</v>
      </c>
      <c r="D176" s="22" t="s">
        <v>1060</v>
      </c>
      <c r="E176" s="22" t="s">
        <v>1059</v>
      </c>
      <c r="F176" s="22" t="s">
        <v>318</v>
      </c>
      <c r="G176" s="22" t="s">
        <v>1061</v>
      </c>
      <c r="H176" s="22">
        <v>116.32</v>
      </c>
      <c r="I176" s="22">
        <f t="shared" si="2"/>
        <v>0.90874999999999995</v>
      </c>
      <c r="J176" s="22">
        <v>2</v>
      </c>
      <c r="K176" s="22">
        <v>68</v>
      </c>
      <c r="L176" s="22">
        <v>0.91900000000000004</v>
      </c>
      <c r="M176" s="24" t="s">
        <v>89</v>
      </c>
      <c r="N176" s="22" t="s">
        <v>88</v>
      </c>
      <c r="O176" s="22">
        <v>6</v>
      </c>
    </row>
    <row r="177" spans="1:15" x14ac:dyDescent="0.25">
      <c r="A177" t="s">
        <v>1062</v>
      </c>
      <c r="B177" s="22" t="s">
        <v>1063</v>
      </c>
      <c r="C177" s="22" t="s">
        <v>92</v>
      </c>
      <c r="D177" s="22" t="s">
        <v>1065</v>
      </c>
      <c r="E177" s="22" t="s">
        <v>1064</v>
      </c>
      <c r="F177" s="22" t="s">
        <v>730</v>
      </c>
      <c r="G177" s="22" t="s">
        <v>1066</v>
      </c>
      <c r="H177" s="22">
        <v>190.65</v>
      </c>
      <c r="I177" s="22">
        <f t="shared" si="2"/>
        <v>1.489453125</v>
      </c>
      <c r="J177" s="22" t="s">
        <v>115</v>
      </c>
      <c r="K177" s="22">
        <v>145</v>
      </c>
      <c r="L177" s="22">
        <v>1.111</v>
      </c>
      <c r="M177" s="24" t="s">
        <v>102</v>
      </c>
      <c r="N177" s="22" t="s">
        <v>88</v>
      </c>
      <c r="O177" s="22">
        <v>12</v>
      </c>
    </row>
    <row r="178" spans="1:15" x14ac:dyDescent="0.25">
      <c r="A178" t="s">
        <v>1067</v>
      </c>
      <c r="B178" s="22" t="s">
        <v>1068</v>
      </c>
      <c r="C178" s="22" t="s">
        <v>92</v>
      </c>
      <c r="D178" s="22" t="s">
        <v>1070</v>
      </c>
      <c r="E178" s="22" t="s">
        <v>1069</v>
      </c>
      <c r="F178" s="22" t="s">
        <v>1071</v>
      </c>
      <c r="G178" s="22" t="s">
        <v>1072</v>
      </c>
      <c r="H178" s="22">
        <v>160</v>
      </c>
      <c r="I178" s="22">
        <f t="shared" si="2"/>
        <v>1.25</v>
      </c>
      <c r="J178" s="22" t="s">
        <v>115</v>
      </c>
      <c r="K178" s="22">
        <v>190</v>
      </c>
      <c r="L178" s="22">
        <v>1.046</v>
      </c>
      <c r="M178" s="24" t="s">
        <v>89</v>
      </c>
      <c r="N178" s="22" t="s">
        <v>88</v>
      </c>
      <c r="O178" s="22">
        <v>12</v>
      </c>
    </row>
    <row r="179" spans="1:15" x14ac:dyDescent="0.25">
      <c r="A179" t="s">
        <v>1073</v>
      </c>
      <c r="B179" s="22" t="s">
        <v>1054</v>
      </c>
      <c r="C179" s="22" t="s">
        <v>196</v>
      </c>
      <c r="D179" s="22" t="s">
        <v>1075</v>
      </c>
      <c r="E179" s="22" t="s">
        <v>1074</v>
      </c>
      <c r="F179" s="22" t="s">
        <v>1003</v>
      </c>
      <c r="G179" s="22" t="s">
        <v>1004</v>
      </c>
      <c r="H179" s="22">
        <v>108.62</v>
      </c>
      <c r="I179" s="22">
        <f t="shared" si="2"/>
        <v>0.84859375000000004</v>
      </c>
      <c r="J179" s="22">
        <v>3</v>
      </c>
      <c r="K179" s="22">
        <v>107</v>
      </c>
      <c r="L179" s="22">
        <v>0.99399999999999999</v>
      </c>
      <c r="M179" s="24" t="s">
        <v>89</v>
      </c>
      <c r="N179" s="22" t="s">
        <v>88</v>
      </c>
      <c r="O179" s="22">
        <v>6</v>
      </c>
    </row>
    <row r="180" spans="1:15" x14ac:dyDescent="0.25">
      <c r="A180" t="s">
        <v>1076</v>
      </c>
      <c r="B180" s="22" t="s">
        <v>1077</v>
      </c>
      <c r="C180" s="22" t="s">
        <v>92</v>
      </c>
      <c r="D180" s="22" t="s">
        <v>1079</v>
      </c>
      <c r="E180" s="22" t="s">
        <v>1078</v>
      </c>
      <c r="F180" s="22" t="s">
        <v>1080</v>
      </c>
      <c r="G180" s="22" t="s">
        <v>1081</v>
      </c>
      <c r="H180" s="22">
        <v>149.28</v>
      </c>
      <c r="I180" s="22">
        <f t="shared" si="2"/>
        <v>1.16625</v>
      </c>
      <c r="J180" s="22" t="s">
        <v>115</v>
      </c>
      <c r="K180" s="22">
        <v>200</v>
      </c>
      <c r="L180" s="22">
        <v>1.052</v>
      </c>
      <c r="M180" s="24" t="s">
        <v>89</v>
      </c>
      <c r="N180" s="22" t="s">
        <v>88</v>
      </c>
      <c r="O180" s="22">
        <v>12</v>
      </c>
    </row>
    <row r="181" spans="1:15" x14ac:dyDescent="0.25">
      <c r="A181" t="s">
        <v>1082</v>
      </c>
      <c r="B181" s="22" t="s">
        <v>1083</v>
      </c>
      <c r="C181" s="22" t="s">
        <v>83</v>
      </c>
      <c r="D181" s="22" t="s">
        <v>1085</v>
      </c>
      <c r="E181" s="22" t="s">
        <v>1084</v>
      </c>
      <c r="F181" s="27" t="s">
        <v>266</v>
      </c>
      <c r="G181" s="27" t="s">
        <v>832</v>
      </c>
      <c r="H181" s="28">
        <v>169.21</v>
      </c>
      <c r="I181" s="23">
        <f t="shared" si="2"/>
        <v>1.3219531250000001</v>
      </c>
      <c r="J181" s="22" t="s">
        <v>115</v>
      </c>
      <c r="K181" s="22">
        <v>155.5</v>
      </c>
      <c r="L181" s="22">
        <v>1.0469999999999999</v>
      </c>
      <c r="M181" s="24" t="s">
        <v>22</v>
      </c>
      <c r="N181" s="22" t="s">
        <v>101</v>
      </c>
      <c r="O181" s="22">
        <v>6</v>
      </c>
    </row>
    <row r="182" spans="1:15" x14ac:dyDescent="0.25">
      <c r="A182" t="s">
        <v>1086</v>
      </c>
      <c r="B182" s="22" t="s">
        <v>1087</v>
      </c>
      <c r="C182" s="22" t="s">
        <v>92</v>
      </c>
      <c r="D182" s="22" t="s">
        <v>1089</v>
      </c>
      <c r="E182" s="22" t="s">
        <v>1088</v>
      </c>
      <c r="F182" s="22" t="s">
        <v>101</v>
      </c>
      <c r="G182" s="22" t="s">
        <v>101</v>
      </c>
      <c r="H182" s="22">
        <v>170</v>
      </c>
      <c r="I182" s="22">
        <f t="shared" si="2"/>
        <v>1.328125</v>
      </c>
      <c r="J182" s="22" t="s">
        <v>115</v>
      </c>
      <c r="K182" s="22">
        <v>200</v>
      </c>
      <c r="L182" s="22">
        <v>1.052</v>
      </c>
      <c r="M182" s="24" t="s">
        <v>89</v>
      </c>
      <c r="N182" s="22" t="s">
        <v>88</v>
      </c>
      <c r="O182" s="22">
        <v>6</v>
      </c>
    </row>
    <row r="183" spans="1:15" x14ac:dyDescent="0.25">
      <c r="A183" t="s">
        <v>1090</v>
      </c>
      <c r="B183" s="22" t="s">
        <v>1091</v>
      </c>
      <c r="C183" s="22" t="s">
        <v>83</v>
      </c>
      <c r="D183" s="22" t="s">
        <v>1093</v>
      </c>
      <c r="E183" s="22" t="s">
        <v>1092</v>
      </c>
      <c r="F183" s="22" t="s">
        <v>1094</v>
      </c>
      <c r="G183" s="22" t="s">
        <v>1095</v>
      </c>
      <c r="H183" s="22">
        <v>202</v>
      </c>
      <c r="I183" s="22">
        <f t="shared" si="2"/>
        <v>1.578125</v>
      </c>
      <c r="J183" s="22">
        <v>3</v>
      </c>
      <c r="K183" s="22">
        <v>86</v>
      </c>
      <c r="L183" s="22">
        <v>0.96799999999999997</v>
      </c>
      <c r="M183" s="24" t="s">
        <v>22</v>
      </c>
      <c r="N183" s="22" t="s">
        <v>292</v>
      </c>
      <c r="O183" s="22">
        <v>6</v>
      </c>
    </row>
    <row r="184" spans="1:15" x14ac:dyDescent="0.25">
      <c r="A184" t="s">
        <v>1096</v>
      </c>
      <c r="B184" s="22" t="s">
        <v>1097</v>
      </c>
      <c r="C184" s="22" t="s">
        <v>92</v>
      </c>
      <c r="D184" s="22" t="s">
        <v>1099</v>
      </c>
      <c r="E184" s="22" t="s">
        <v>1098</v>
      </c>
      <c r="F184" s="22" t="s">
        <v>1100</v>
      </c>
      <c r="G184" s="22" t="s">
        <v>595</v>
      </c>
      <c r="H184" s="22">
        <v>337.39</v>
      </c>
      <c r="I184" s="22">
        <f t="shared" si="2"/>
        <v>2.6358593749999999</v>
      </c>
      <c r="J184" s="22" t="s">
        <v>115</v>
      </c>
      <c r="K184" s="22">
        <v>200</v>
      </c>
      <c r="L184" s="22">
        <v>1.0720000000000001</v>
      </c>
      <c r="M184" s="24" t="s">
        <v>89</v>
      </c>
      <c r="N184" s="22" t="s">
        <v>88</v>
      </c>
      <c r="O184" s="22">
        <v>12</v>
      </c>
    </row>
    <row r="185" spans="1:15" x14ac:dyDescent="0.25">
      <c r="A185" t="s">
        <v>1101</v>
      </c>
      <c r="B185" s="22" t="s">
        <v>1102</v>
      </c>
      <c r="C185" s="22" t="s">
        <v>83</v>
      </c>
      <c r="D185" s="22" t="s">
        <v>1104</v>
      </c>
      <c r="E185" s="22" t="s">
        <v>1103</v>
      </c>
      <c r="F185" s="22" t="s">
        <v>1105</v>
      </c>
      <c r="G185" s="22" t="s">
        <v>181</v>
      </c>
      <c r="H185" s="22">
        <v>159.1</v>
      </c>
      <c r="I185" s="22">
        <f t="shared" si="2"/>
        <v>1.24296875</v>
      </c>
      <c r="J185" s="22" t="s">
        <v>115</v>
      </c>
      <c r="K185" s="22">
        <v>161</v>
      </c>
      <c r="L185" s="22">
        <v>1.03</v>
      </c>
      <c r="M185" s="24" t="s">
        <v>89</v>
      </c>
      <c r="N185" s="22" t="s">
        <v>88</v>
      </c>
      <c r="O185" s="22">
        <v>6</v>
      </c>
    </row>
    <row r="186" spans="1:15" x14ac:dyDescent="0.25">
      <c r="A186" t="s">
        <v>1106</v>
      </c>
      <c r="B186" s="22" t="s">
        <v>1107</v>
      </c>
      <c r="C186" s="22" t="s">
        <v>92</v>
      </c>
      <c r="D186" s="22" t="s">
        <v>1109</v>
      </c>
      <c r="E186" s="22" t="s">
        <v>1108</v>
      </c>
      <c r="F186" s="22" t="s">
        <v>1110</v>
      </c>
      <c r="G186" s="22" t="s">
        <v>1111</v>
      </c>
      <c r="H186" s="22">
        <v>146.96</v>
      </c>
      <c r="I186" s="22">
        <f t="shared" si="2"/>
        <v>1.1481250000000001</v>
      </c>
      <c r="J186" s="22" t="s">
        <v>115</v>
      </c>
      <c r="K186" s="22">
        <v>200</v>
      </c>
      <c r="L186" s="22">
        <v>1.0509999999999999</v>
      </c>
      <c r="M186" s="24" t="s">
        <v>89</v>
      </c>
      <c r="N186" s="22" t="s">
        <v>88</v>
      </c>
      <c r="O186" s="22">
        <v>9</v>
      </c>
    </row>
    <row r="187" spans="1:15" x14ac:dyDescent="0.25">
      <c r="A187" t="s">
        <v>1112</v>
      </c>
      <c r="B187" s="22" t="s">
        <v>1113</v>
      </c>
      <c r="C187" s="22" t="s">
        <v>92</v>
      </c>
      <c r="D187" s="22" t="s">
        <v>1115</v>
      </c>
      <c r="E187" s="22" t="s">
        <v>1114</v>
      </c>
      <c r="F187" s="25" t="s">
        <v>925</v>
      </c>
      <c r="G187" s="22" t="s">
        <v>218</v>
      </c>
      <c r="H187" s="22">
        <v>122.54</v>
      </c>
      <c r="I187" s="22">
        <f t="shared" si="2"/>
        <v>0.95734375000000005</v>
      </c>
      <c r="J187" s="22" t="s">
        <v>115</v>
      </c>
      <c r="K187" s="22">
        <v>200</v>
      </c>
      <c r="L187" s="22">
        <v>1.0369999999999999</v>
      </c>
      <c r="M187" s="24" t="s">
        <v>89</v>
      </c>
      <c r="N187" s="22" t="s">
        <v>88</v>
      </c>
      <c r="O187" s="22">
        <v>6</v>
      </c>
    </row>
    <row r="188" spans="1:15" x14ac:dyDescent="0.25">
      <c r="A188" t="s">
        <v>1116</v>
      </c>
      <c r="B188" s="22" t="s">
        <v>1117</v>
      </c>
      <c r="C188" s="22" t="s">
        <v>92</v>
      </c>
      <c r="D188" s="22" t="s">
        <v>1119</v>
      </c>
      <c r="E188" s="22" t="s">
        <v>1118</v>
      </c>
      <c r="F188" s="28" t="s">
        <v>1120</v>
      </c>
      <c r="G188" s="28" t="s">
        <v>1121</v>
      </c>
      <c r="H188" s="22">
        <v>344.87</v>
      </c>
      <c r="I188" s="22">
        <f t="shared" si="2"/>
        <v>2.694296875</v>
      </c>
      <c r="J188" s="22" t="s">
        <v>115</v>
      </c>
      <c r="K188" s="28">
        <v>162.30000000000001</v>
      </c>
      <c r="L188" s="26">
        <v>1.0760000000000001</v>
      </c>
      <c r="M188" s="24" t="s">
        <v>89</v>
      </c>
      <c r="N188" s="22" t="s">
        <v>88</v>
      </c>
      <c r="O188" s="28" t="s">
        <v>101</v>
      </c>
    </row>
    <row r="189" spans="1:15" x14ac:dyDescent="0.25">
      <c r="A189" t="s">
        <v>1122</v>
      </c>
      <c r="B189" s="22" t="s">
        <v>1123</v>
      </c>
      <c r="C189" s="22" t="s">
        <v>92</v>
      </c>
      <c r="D189" s="22" t="s">
        <v>1125</v>
      </c>
      <c r="E189" s="22" t="s">
        <v>1124</v>
      </c>
      <c r="F189" s="27" t="s">
        <v>1126</v>
      </c>
      <c r="G189" s="27" t="s">
        <v>1127</v>
      </c>
      <c r="H189" s="28">
        <v>175</v>
      </c>
      <c r="I189" s="23">
        <f t="shared" si="2"/>
        <v>1.3671875</v>
      </c>
      <c r="J189" s="22" t="s">
        <v>115</v>
      </c>
      <c r="K189" s="22">
        <v>200</v>
      </c>
      <c r="L189" s="22">
        <v>1.107</v>
      </c>
      <c r="M189" s="24" t="s">
        <v>22</v>
      </c>
      <c r="N189" s="22" t="s">
        <v>101</v>
      </c>
      <c r="O189" s="22">
        <v>12</v>
      </c>
    </row>
    <row r="190" spans="1:15" x14ac:dyDescent="0.25">
      <c r="A190" t="s">
        <v>1128</v>
      </c>
      <c r="B190" s="22" t="s">
        <v>1129</v>
      </c>
      <c r="C190" s="22" t="s">
        <v>83</v>
      </c>
      <c r="D190" s="22" t="s">
        <v>1131</v>
      </c>
      <c r="E190" s="22" t="s">
        <v>1130</v>
      </c>
      <c r="F190" s="22" t="s">
        <v>1132</v>
      </c>
      <c r="G190" s="22" t="s">
        <v>1133</v>
      </c>
      <c r="H190" s="22">
        <v>117.87</v>
      </c>
      <c r="I190" s="22">
        <f t="shared" si="2"/>
        <v>0.92085937500000004</v>
      </c>
      <c r="J190" s="22">
        <v>3</v>
      </c>
      <c r="K190" s="22">
        <v>78</v>
      </c>
      <c r="L190" s="22">
        <v>0.97499999999999998</v>
      </c>
      <c r="M190" s="24" t="s">
        <v>89</v>
      </c>
      <c r="N190" s="22" t="s">
        <v>88</v>
      </c>
      <c r="O190" s="22">
        <v>9</v>
      </c>
    </row>
    <row r="191" spans="1:15" x14ac:dyDescent="0.25">
      <c r="A191" t="s">
        <v>1134</v>
      </c>
      <c r="B191" s="22" t="s">
        <v>1135</v>
      </c>
      <c r="C191" s="22" t="s">
        <v>92</v>
      </c>
      <c r="D191" s="22" t="s">
        <v>1137</v>
      </c>
      <c r="E191" s="22" t="s">
        <v>1136</v>
      </c>
      <c r="F191" s="22" t="s">
        <v>1138</v>
      </c>
      <c r="G191" s="22" t="s">
        <v>530</v>
      </c>
      <c r="H191" s="22">
        <v>138.69999999999999</v>
      </c>
      <c r="I191" s="22">
        <f t="shared" si="2"/>
        <v>1.0835937499999999</v>
      </c>
      <c r="J191" s="22" t="s">
        <v>115</v>
      </c>
      <c r="K191" s="22">
        <v>200</v>
      </c>
      <c r="L191" s="22">
        <v>1.0429999999999999</v>
      </c>
      <c r="M191" s="24" t="s">
        <v>89</v>
      </c>
      <c r="N191" s="22" t="s">
        <v>88</v>
      </c>
      <c r="O191" s="22">
        <v>12</v>
      </c>
    </row>
    <row r="192" spans="1:15" x14ac:dyDescent="0.25">
      <c r="A192" t="s">
        <v>1139</v>
      </c>
      <c r="B192" s="22" t="s">
        <v>1140</v>
      </c>
      <c r="C192" s="22" t="s">
        <v>196</v>
      </c>
      <c r="D192" s="22" t="s">
        <v>1142</v>
      </c>
      <c r="E192" s="22" t="s">
        <v>1141</v>
      </c>
      <c r="F192" s="22" t="s">
        <v>1143</v>
      </c>
      <c r="G192" s="22" t="s">
        <v>1144</v>
      </c>
      <c r="H192" s="22">
        <v>710.4</v>
      </c>
      <c r="I192" s="22">
        <f t="shared" si="2"/>
        <v>5.55</v>
      </c>
      <c r="J192" s="22">
        <v>3</v>
      </c>
      <c r="K192" s="22">
        <v>136</v>
      </c>
      <c r="L192" s="22">
        <v>1.0860000000000001</v>
      </c>
      <c r="M192" s="24" t="s">
        <v>89</v>
      </c>
      <c r="N192" s="22" t="s">
        <v>88</v>
      </c>
      <c r="O192" s="22">
        <v>12</v>
      </c>
    </row>
    <row r="193" spans="1:15" x14ac:dyDescent="0.25">
      <c r="A193" t="s">
        <v>1145</v>
      </c>
      <c r="B193" s="22" t="s">
        <v>1146</v>
      </c>
      <c r="C193" s="22" t="s">
        <v>92</v>
      </c>
      <c r="D193" s="22" t="s">
        <v>1148</v>
      </c>
      <c r="E193" s="22" t="s">
        <v>1147</v>
      </c>
      <c r="F193" s="25" t="s">
        <v>1149</v>
      </c>
      <c r="G193" s="22" t="s">
        <v>1150</v>
      </c>
      <c r="H193" s="22">
        <v>174.94</v>
      </c>
      <c r="I193" s="22">
        <f t="shared" si="2"/>
        <v>1.36671875</v>
      </c>
      <c r="J193" s="22">
        <v>3</v>
      </c>
      <c r="K193" s="22">
        <v>74</v>
      </c>
      <c r="L193" s="26">
        <v>0.92859999999999998</v>
      </c>
      <c r="M193" s="24" t="s">
        <v>89</v>
      </c>
      <c r="N193" s="22" t="s">
        <v>88</v>
      </c>
      <c r="O193" s="22">
        <v>12</v>
      </c>
    </row>
    <row r="194" spans="1:15" x14ac:dyDescent="0.25">
      <c r="A194" t="s">
        <v>1151</v>
      </c>
      <c r="B194" s="22" t="s">
        <v>1152</v>
      </c>
      <c r="C194" s="22" t="s">
        <v>92</v>
      </c>
      <c r="D194" s="22" t="s">
        <v>1154</v>
      </c>
      <c r="E194" s="22" t="s">
        <v>1153</v>
      </c>
      <c r="F194" s="22" t="s">
        <v>1155</v>
      </c>
      <c r="G194" s="22" t="s">
        <v>457</v>
      </c>
      <c r="H194" s="22">
        <v>130</v>
      </c>
      <c r="I194" s="22">
        <f t="shared" ref="I194:I255" si="3">H194/128</f>
        <v>1.015625</v>
      </c>
      <c r="J194" s="22" t="s">
        <v>115</v>
      </c>
      <c r="K194" s="22">
        <v>196</v>
      </c>
      <c r="L194" s="22">
        <v>1.0429999999999999</v>
      </c>
      <c r="M194" s="24" t="s">
        <v>89</v>
      </c>
      <c r="N194" s="22" t="s">
        <v>88</v>
      </c>
      <c r="O194" s="22">
        <v>9</v>
      </c>
    </row>
    <row r="195" spans="1:15" x14ac:dyDescent="0.25">
      <c r="A195" t="s">
        <v>1156</v>
      </c>
      <c r="B195" s="22" t="s">
        <v>1157</v>
      </c>
      <c r="C195" s="22" t="s">
        <v>92</v>
      </c>
      <c r="D195" s="22" t="s">
        <v>1159</v>
      </c>
      <c r="E195" s="22" t="s">
        <v>1158</v>
      </c>
      <c r="F195" s="22" t="s">
        <v>749</v>
      </c>
      <c r="G195" s="22" t="s">
        <v>1160</v>
      </c>
      <c r="H195" s="22">
        <v>124.56</v>
      </c>
      <c r="I195" s="22">
        <f t="shared" si="3"/>
        <v>0.97312500000000002</v>
      </c>
      <c r="J195" s="22" t="s">
        <v>115</v>
      </c>
      <c r="K195" s="22">
        <v>189</v>
      </c>
      <c r="L195" s="22">
        <v>1.026</v>
      </c>
      <c r="M195" s="24" t="s">
        <v>89</v>
      </c>
      <c r="N195" s="22" t="s">
        <v>88</v>
      </c>
      <c r="O195" s="22">
        <v>9</v>
      </c>
    </row>
    <row r="196" spans="1:15" x14ac:dyDescent="0.25">
      <c r="A196" t="s">
        <v>1161</v>
      </c>
      <c r="B196" s="22" t="s">
        <v>1162</v>
      </c>
      <c r="C196" s="22" t="s">
        <v>83</v>
      </c>
      <c r="D196" s="22" t="s">
        <v>1164</v>
      </c>
      <c r="E196" s="22" t="s">
        <v>1163</v>
      </c>
      <c r="F196" s="22" t="s">
        <v>101</v>
      </c>
      <c r="G196" s="22" t="s">
        <v>101</v>
      </c>
      <c r="H196" s="22">
        <v>130</v>
      </c>
      <c r="I196" s="22">
        <f t="shared" si="3"/>
        <v>1.015625</v>
      </c>
      <c r="J196" s="22">
        <v>3</v>
      </c>
      <c r="K196" s="22">
        <v>78.099999999999994</v>
      </c>
      <c r="L196" s="22">
        <v>0.92300000000000004</v>
      </c>
      <c r="M196" s="24" t="s">
        <v>89</v>
      </c>
      <c r="N196" s="22" t="s">
        <v>88</v>
      </c>
      <c r="O196" s="22">
        <v>6</v>
      </c>
    </row>
    <row r="197" spans="1:15" x14ac:dyDescent="0.25">
      <c r="A197" t="s">
        <v>1165</v>
      </c>
      <c r="B197" s="22" t="s">
        <v>1166</v>
      </c>
      <c r="C197" s="22" t="s">
        <v>92</v>
      </c>
      <c r="D197" s="22" t="s">
        <v>1168</v>
      </c>
      <c r="E197" s="22" t="s">
        <v>1167</v>
      </c>
      <c r="F197" s="22" t="s">
        <v>1169</v>
      </c>
      <c r="G197" s="22" t="s">
        <v>1170</v>
      </c>
      <c r="H197" s="22">
        <v>115.2</v>
      </c>
      <c r="I197" s="22">
        <f t="shared" si="3"/>
        <v>0.9</v>
      </c>
      <c r="J197" s="22">
        <v>3</v>
      </c>
      <c r="K197" s="22">
        <v>80</v>
      </c>
      <c r="L197" s="22">
        <v>0.94299999999999995</v>
      </c>
      <c r="M197" s="24" t="s">
        <v>89</v>
      </c>
      <c r="N197" s="22" t="s">
        <v>88</v>
      </c>
      <c r="O197" s="22">
        <v>12</v>
      </c>
    </row>
    <row r="198" spans="1:15" x14ac:dyDescent="0.25">
      <c r="A198" t="s">
        <v>1171</v>
      </c>
      <c r="B198" s="22" t="s">
        <v>1172</v>
      </c>
      <c r="C198" s="22" t="s">
        <v>196</v>
      </c>
      <c r="D198" s="22" t="s">
        <v>1174</v>
      </c>
      <c r="E198" s="22" t="s">
        <v>1173</v>
      </c>
      <c r="F198" s="25" t="s">
        <v>1175</v>
      </c>
      <c r="G198" s="22" t="s">
        <v>1176</v>
      </c>
      <c r="H198" s="22">
        <v>305.2</v>
      </c>
      <c r="I198" s="22">
        <f t="shared" si="3"/>
        <v>2.3843749999999999</v>
      </c>
      <c r="J198" s="22" t="s">
        <v>115</v>
      </c>
      <c r="K198" s="22">
        <v>195.3</v>
      </c>
      <c r="L198" s="22">
        <v>1.05</v>
      </c>
      <c r="M198" s="24" t="s">
        <v>89</v>
      </c>
      <c r="N198" s="22" t="s">
        <v>88</v>
      </c>
      <c r="O198" s="22">
        <v>9</v>
      </c>
    </row>
    <row r="199" spans="1:15" x14ac:dyDescent="0.25">
      <c r="A199" t="s">
        <v>1177</v>
      </c>
      <c r="B199" s="22" t="s">
        <v>1178</v>
      </c>
      <c r="C199" s="22" t="s">
        <v>92</v>
      </c>
      <c r="D199" s="22" t="s">
        <v>1180</v>
      </c>
      <c r="E199" s="22" t="s">
        <v>1179</v>
      </c>
      <c r="F199" s="22" t="s">
        <v>1181</v>
      </c>
      <c r="G199" s="22" t="s">
        <v>1144</v>
      </c>
      <c r="H199" s="22">
        <v>155</v>
      </c>
      <c r="I199" s="22">
        <f t="shared" si="3"/>
        <v>1.2109375</v>
      </c>
      <c r="J199" s="22" t="s">
        <v>115</v>
      </c>
      <c r="K199" s="22">
        <v>162</v>
      </c>
      <c r="L199" s="22">
        <v>1.0860000000000001</v>
      </c>
      <c r="M199" s="24" t="s">
        <v>89</v>
      </c>
      <c r="N199" s="22" t="s">
        <v>88</v>
      </c>
      <c r="O199" s="22">
        <v>12</v>
      </c>
    </row>
    <row r="200" spans="1:15" x14ac:dyDescent="0.25">
      <c r="A200" t="s">
        <v>1182</v>
      </c>
      <c r="B200" s="22" t="s">
        <v>1183</v>
      </c>
      <c r="C200" s="22" t="s">
        <v>92</v>
      </c>
      <c r="D200" s="22" t="s">
        <v>1185</v>
      </c>
      <c r="E200" s="22" t="s">
        <v>1184</v>
      </c>
      <c r="F200" s="22" t="s">
        <v>610</v>
      </c>
      <c r="G200" s="22" t="s">
        <v>518</v>
      </c>
      <c r="H200" s="22">
        <v>119.65</v>
      </c>
      <c r="I200" s="22">
        <f t="shared" si="3"/>
        <v>0.93476562500000004</v>
      </c>
      <c r="J200" s="22">
        <v>3</v>
      </c>
      <c r="K200" s="22">
        <v>105.1</v>
      </c>
      <c r="L200" s="22">
        <v>1.024</v>
      </c>
      <c r="M200" s="24" t="s">
        <v>89</v>
      </c>
      <c r="N200" s="22" t="s">
        <v>88</v>
      </c>
      <c r="O200" s="22">
        <v>6</v>
      </c>
    </row>
    <row r="201" spans="1:15" x14ac:dyDescent="0.25">
      <c r="A201" t="s">
        <v>1186</v>
      </c>
      <c r="B201" s="22" t="s">
        <v>1178</v>
      </c>
      <c r="C201" s="22" t="s">
        <v>92</v>
      </c>
      <c r="D201" s="22" t="s">
        <v>1188</v>
      </c>
      <c r="E201" s="22" t="s">
        <v>1187</v>
      </c>
      <c r="F201" s="22" t="s">
        <v>1181</v>
      </c>
      <c r="G201" s="22" t="s">
        <v>1144</v>
      </c>
      <c r="H201" s="22">
        <v>155</v>
      </c>
      <c r="I201" s="22">
        <f t="shared" si="3"/>
        <v>1.2109375</v>
      </c>
      <c r="J201" s="22" t="s">
        <v>115</v>
      </c>
      <c r="K201" s="22">
        <v>170.2</v>
      </c>
      <c r="L201" s="22">
        <v>1.0860000000000001</v>
      </c>
      <c r="M201" s="24" t="s">
        <v>89</v>
      </c>
      <c r="N201" s="22" t="s">
        <v>88</v>
      </c>
      <c r="O201" s="22">
        <v>12</v>
      </c>
    </row>
    <row r="202" spans="1:15" x14ac:dyDescent="0.25">
      <c r="A202" t="s">
        <v>1189</v>
      </c>
      <c r="B202" s="22" t="s">
        <v>1190</v>
      </c>
      <c r="C202" s="22" t="s">
        <v>92</v>
      </c>
      <c r="D202" s="22" t="s">
        <v>1192</v>
      </c>
      <c r="E202" s="22" t="s">
        <v>1191</v>
      </c>
      <c r="F202" s="27" t="s">
        <v>1193</v>
      </c>
      <c r="G202" s="27" t="s">
        <v>1194</v>
      </c>
      <c r="H202" s="28">
        <v>120.42</v>
      </c>
      <c r="I202" s="23">
        <f t="shared" si="3"/>
        <v>0.94078125000000001</v>
      </c>
      <c r="J202" s="22">
        <v>3</v>
      </c>
      <c r="K202" s="22">
        <v>83.5</v>
      </c>
      <c r="L202" s="22">
        <v>0.94099999999999995</v>
      </c>
      <c r="M202" s="24" t="s">
        <v>22</v>
      </c>
      <c r="N202" s="22" t="s">
        <v>101</v>
      </c>
      <c r="O202" s="22">
        <v>6</v>
      </c>
    </row>
    <row r="203" spans="1:15" x14ac:dyDescent="0.25">
      <c r="A203" t="s">
        <v>1195</v>
      </c>
      <c r="B203" s="22" t="s">
        <v>1178</v>
      </c>
      <c r="C203" s="22" t="s">
        <v>92</v>
      </c>
      <c r="D203" s="22" t="s">
        <v>1197</v>
      </c>
      <c r="E203" s="22" t="s">
        <v>1196</v>
      </c>
      <c r="F203" s="22" t="s">
        <v>1198</v>
      </c>
      <c r="G203" s="22" t="s">
        <v>1199</v>
      </c>
      <c r="H203" s="22">
        <v>142.27000000000001</v>
      </c>
      <c r="I203" s="22">
        <f t="shared" si="3"/>
        <v>1.1114843750000001</v>
      </c>
      <c r="J203" s="22" t="s">
        <v>115</v>
      </c>
      <c r="K203" s="22">
        <v>188</v>
      </c>
      <c r="L203" s="22">
        <v>1.0840000000000001</v>
      </c>
      <c r="M203" s="24" t="s">
        <v>89</v>
      </c>
      <c r="N203" s="22" t="s">
        <v>88</v>
      </c>
      <c r="O203" s="22">
        <v>12</v>
      </c>
    </row>
    <row r="204" spans="1:15" x14ac:dyDescent="0.25">
      <c r="A204" t="s">
        <v>1200</v>
      </c>
      <c r="B204" s="22" t="s">
        <v>1201</v>
      </c>
      <c r="C204" s="22" t="s">
        <v>92</v>
      </c>
      <c r="D204" s="22" t="s">
        <v>1203</v>
      </c>
      <c r="E204" s="22" t="s">
        <v>1202</v>
      </c>
      <c r="F204" s="22" t="s">
        <v>1204</v>
      </c>
      <c r="G204" s="22" t="s">
        <v>1205</v>
      </c>
      <c r="H204" s="22">
        <v>200.48</v>
      </c>
      <c r="I204" s="22">
        <f t="shared" si="3"/>
        <v>1.5662499999999999</v>
      </c>
      <c r="J204" s="22" t="s">
        <v>115</v>
      </c>
      <c r="K204" s="22">
        <v>200</v>
      </c>
      <c r="L204" s="22">
        <v>1.0960000000000001</v>
      </c>
      <c r="M204" s="24" t="s">
        <v>89</v>
      </c>
      <c r="N204" s="22" t="s">
        <v>88</v>
      </c>
      <c r="O204" s="22">
        <v>12</v>
      </c>
    </row>
    <row r="205" spans="1:15" x14ac:dyDescent="0.25">
      <c r="A205" t="s">
        <v>1206</v>
      </c>
      <c r="B205" s="22" t="s">
        <v>1207</v>
      </c>
      <c r="C205" s="22" t="s">
        <v>83</v>
      </c>
      <c r="D205" s="22" t="s">
        <v>1209</v>
      </c>
      <c r="E205" s="22" t="s">
        <v>1208</v>
      </c>
      <c r="F205" s="27" t="s">
        <v>1210</v>
      </c>
      <c r="G205" s="27" t="s">
        <v>150</v>
      </c>
      <c r="H205" s="28">
        <v>136.61000000000001</v>
      </c>
      <c r="I205" s="23">
        <f t="shared" si="3"/>
        <v>1.0672656250000001</v>
      </c>
      <c r="J205" s="22" t="s">
        <v>115</v>
      </c>
      <c r="K205" s="22">
        <v>196</v>
      </c>
      <c r="L205" s="22">
        <v>1.034</v>
      </c>
      <c r="M205" s="24" t="s">
        <v>22</v>
      </c>
      <c r="N205" s="22" t="s">
        <v>101</v>
      </c>
      <c r="O205" s="22">
        <v>6</v>
      </c>
    </row>
    <row r="206" spans="1:15" x14ac:dyDescent="0.25">
      <c r="A206" t="s">
        <v>1211</v>
      </c>
      <c r="B206" s="22" t="s">
        <v>1212</v>
      </c>
      <c r="C206" s="22" t="s">
        <v>92</v>
      </c>
      <c r="D206" s="22" t="s">
        <v>1214</v>
      </c>
      <c r="E206" s="22" t="s">
        <v>1213</v>
      </c>
      <c r="F206" s="22" t="s">
        <v>1215</v>
      </c>
      <c r="G206" s="22" t="s">
        <v>1216</v>
      </c>
      <c r="H206" s="22">
        <v>235</v>
      </c>
      <c r="I206" s="22">
        <f t="shared" si="3"/>
        <v>1.8359375</v>
      </c>
      <c r="J206" s="22" t="s">
        <v>115</v>
      </c>
      <c r="K206" s="22">
        <v>200</v>
      </c>
      <c r="L206" s="22">
        <v>1.0609999999999999</v>
      </c>
      <c r="M206" s="24" t="s">
        <v>89</v>
      </c>
      <c r="N206" s="22" t="s">
        <v>88</v>
      </c>
      <c r="O206" s="22">
        <v>6</v>
      </c>
    </row>
    <row r="207" spans="1:15" x14ac:dyDescent="0.25">
      <c r="A207" t="s">
        <v>1217</v>
      </c>
      <c r="B207" s="22" t="s">
        <v>1218</v>
      </c>
      <c r="C207" s="22" t="s">
        <v>1219</v>
      </c>
      <c r="D207" s="22" t="s">
        <v>1221</v>
      </c>
      <c r="E207" s="22" t="s">
        <v>1220</v>
      </c>
      <c r="F207" s="25" t="s">
        <v>1222</v>
      </c>
      <c r="G207" s="22" t="s">
        <v>1223</v>
      </c>
      <c r="H207" s="22">
        <v>150</v>
      </c>
      <c r="I207" s="22">
        <f t="shared" si="3"/>
        <v>1.171875</v>
      </c>
      <c r="J207" s="22">
        <v>3</v>
      </c>
      <c r="K207" s="22">
        <v>78</v>
      </c>
      <c r="L207" s="26">
        <v>0.94420000000000004</v>
      </c>
      <c r="M207" s="24" t="s">
        <v>89</v>
      </c>
      <c r="N207" s="22" t="s">
        <v>88</v>
      </c>
      <c r="O207" s="22">
        <v>6</v>
      </c>
    </row>
    <row r="208" spans="1:15" x14ac:dyDescent="0.25">
      <c r="A208" t="s">
        <v>1224</v>
      </c>
      <c r="B208" s="22" t="s">
        <v>911</v>
      </c>
      <c r="C208" s="22" t="s">
        <v>92</v>
      </c>
      <c r="D208" s="22" t="s">
        <v>1226</v>
      </c>
      <c r="E208" s="22" t="s">
        <v>1225</v>
      </c>
      <c r="F208" s="22" t="s">
        <v>1227</v>
      </c>
      <c r="G208" s="22" t="s">
        <v>175</v>
      </c>
      <c r="H208" s="22">
        <v>180.64</v>
      </c>
      <c r="I208" s="22">
        <f t="shared" si="3"/>
        <v>1.4112499999999999</v>
      </c>
      <c r="J208" s="22" t="s">
        <v>115</v>
      </c>
      <c r="K208" s="22">
        <v>168.1</v>
      </c>
      <c r="L208" s="22">
        <v>1.0449999999999999</v>
      </c>
      <c r="M208" s="24" t="s">
        <v>89</v>
      </c>
      <c r="N208" s="22" t="s">
        <v>88</v>
      </c>
      <c r="O208" s="22">
        <v>9</v>
      </c>
    </row>
    <row r="209" spans="1:15" x14ac:dyDescent="0.25">
      <c r="A209" t="s">
        <v>1228</v>
      </c>
      <c r="B209" s="22" t="s">
        <v>1229</v>
      </c>
      <c r="C209" s="22" t="s">
        <v>83</v>
      </c>
      <c r="D209" s="22" t="s">
        <v>1231</v>
      </c>
      <c r="E209" s="22" t="s">
        <v>1230</v>
      </c>
      <c r="F209" s="22" t="s">
        <v>1232</v>
      </c>
      <c r="G209" s="22" t="s">
        <v>1233</v>
      </c>
      <c r="H209" s="22">
        <v>126.32</v>
      </c>
      <c r="I209" s="22">
        <f t="shared" si="3"/>
        <v>0.98687499999999995</v>
      </c>
      <c r="J209" s="22">
        <v>3</v>
      </c>
      <c r="K209" s="22">
        <v>100</v>
      </c>
      <c r="L209" s="22">
        <v>0.99399999999999999</v>
      </c>
      <c r="M209" s="24" t="s">
        <v>89</v>
      </c>
      <c r="N209" s="22" t="s">
        <v>88</v>
      </c>
      <c r="O209" s="22">
        <v>6</v>
      </c>
    </row>
    <row r="210" spans="1:15" x14ac:dyDescent="0.25">
      <c r="A210" t="s">
        <v>1234</v>
      </c>
      <c r="B210" s="22" t="s">
        <v>1235</v>
      </c>
      <c r="C210" s="22" t="s">
        <v>92</v>
      </c>
      <c r="D210" s="22" t="s">
        <v>1237</v>
      </c>
      <c r="E210" s="22" t="s">
        <v>1236</v>
      </c>
      <c r="F210" s="22" t="s">
        <v>360</v>
      </c>
      <c r="G210" s="22" t="s">
        <v>489</v>
      </c>
      <c r="H210" s="22">
        <v>128.88999999999999</v>
      </c>
      <c r="I210" s="22">
        <f t="shared" si="3"/>
        <v>1.0069531249999999</v>
      </c>
      <c r="J210" s="22">
        <v>3</v>
      </c>
      <c r="K210" s="22">
        <v>75.900000000000006</v>
      </c>
      <c r="L210" s="22">
        <v>0.93300000000000005</v>
      </c>
      <c r="M210" s="24" t="s">
        <v>89</v>
      </c>
      <c r="N210" s="22" t="s">
        <v>88</v>
      </c>
      <c r="O210" s="22">
        <v>12</v>
      </c>
    </row>
    <row r="211" spans="1:15" x14ac:dyDescent="0.25">
      <c r="A211" t="s">
        <v>1238</v>
      </c>
      <c r="B211" s="22" t="s">
        <v>1239</v>
      </c>
      <c r="C211" s="22" t="s">
        <v>196</v>
      </c>
      <c r="D211" s="22" t="s">
        <v>1241</v>
      </c>
      <c r="E211" s="22" t="s">
        <v>1240</v>
      </c>
      <c r="F211" s="22" t="s">
        <v>1242</v>
      </c>
      <c r="G211" s="22" t="s">
        <v>200</v>
      </c>
      <c r="H211" s="22">
        <v>180</v>
      </c>
      <c r="I211" s="22">
        <f t="shared" si="3"/>
        <v>1.40625</v>
      </c>
      <c r="J211" s="22">
        <v>3</v>
      </c>
      <c r="K211" s="22">
        <v>128.5</v>
      </c>
      <c r="L211" s="22">
        <v>1.0589999999999999</v>
      </c>
      <c r="M211" s="24" t="s">
        <v>89</v>
      </c>
      <c r="N211" s="22" t="s">
        <v>88</v>
      </c>
      <c r="O211" s="22">
        <v>9</v>
      </c>
    </row>
    <row r="212" spans="1:15" x14ac:dyDescent="0.25">
      <c r="A212" t="s">
        <v>1243</v>
      </c>
      <c r="B212" s="22" t="s">
        <v>1244</v>
      </c>
      <c r="C212" s="22" t="s">
        <v>83</v>
      </c>
      <c r="D212" s="22" t="s">
        <v>1246</v>
      </c>
      <c r="E212" s="22" t="s">
        <v>1245</v>
      </c>
      <c r="F212" s="22" t="s">
        <v>101</v>
      </c>
      <c r="G212" s="22" t="s">
        <v>101</v>
      </c>
      <c r="H212" s="22">
        <v>225</v>
      </c>
      <c r="I212" s="22">
        <f t="shared" si="3"/>
        <v>1.7578125</v>
      </c>
      <c r="J212" s="22">
        <v>3</v>
      </c>
      <c r="K212" s="22">
        <v>75</v>
      </c>
      <c r="L212" s="22">
        <v>0.93200000000000005</v>
      </c>
      <c r="M212" s="24" t="s">
        <v>89</v>
      </c>
      <c r="N212" s="22" t="s">
        <v>88</v>
      </c>
      <c r="O212" s="22">
        <v>9</v>
      </c>
    </row>
    <row r="213" spans="1:15" x14ac:dyDescent="0.25">
      <c r="A213" t="s">
        <v>1247</v>
      </c>
      <c r="B213" s="22" t="s">
        <v>1248</v>
      </c>
      <c r="C213" s="22" t="s">
        <v>83</v>
      </c>
      <c r="D213" s="22" t="s">
        <v>1250</v>
      </c>
      <c r="E213" s="22" t="s">
        <v>1249</v>
      </c>
      <c r="F213" s="22" t="s">
        <v>1251</v>
      </c>
      <c r="G213" s="22" t="s">
        <v>218</v>
      </c>
      <c r="H213" s="22">
        <v>133.22999999999999</v>
      </c>
      <c r="I213" s="22">
        <f t="shared" si="3"/>
        <v>1.0408593749999999</v>
      </c>
      <c r="J213" s="22" t="s">
        <v>115</v>
      </c>
      <c r="K213" s="22">
        <v>195.1</v>
      </c>
      <c r="L213" s="22">
        <v>1.0349999999999999</v>
      </c>
      <c r="M213" s="24" t="s">
        <v>89</v>
      </c>
      <c r="N213" s="22" t="s">
        <v>88</v>
      </c>
      <c r="O213" s="22" t="s">
        <v>554</v>
      </c>
    </row>
    <row r="214" spans="1:15" x14ac:dyDescent="0.25">
      <c r="A214" t="s">
        <v>1252</v>
      </c>
      <c r="B214" s="22" t="s">
        <v>1253</v>
      </c>
      <c r="C214" s="22" t="s">
        <v>196</v>
      </c>
      <c r="D214" s="22" t="s">
        <v>1255</v>
      </c>
      <c r="E214" s="22" t="s">
        <v>1254</v>
      </c>
      <c r="F214" s="22" t="s">
        <v>1256</v>
      </c>
      <c r="G214" s="22" t="s">
        <v>1257</v>
      </c>
      <c r="H214" s="22">
        <v>130</v>
      </c>
      <c r="I214" s="22">
        <f t="shared" si="3"/>
        <v>1.015625</v>
      </c>
      <c r="J214" s="22" t="s">
        <v>115</v>
      </c>
      <c r="K214" s="22">
        <v>200</v>
      </c>
      <c r="L214" s="22">
        <v>1.02</v>
      </c>
      <c r="M214" s="24" t="s">
        <v>89</v>
      </c>
      <c r="N214" s="22" t="s">
        <v>88</v>
      </c>
      <c r="O214" s="22">
        <v>6</v>
      </c>
    </row>
    <row r="215" spans="1:15" x14ac:dyDescent="0.25">
      <c r="A215" t="s">
        <v>1258</v>
      </c>
      <c r="B215" s="22" t="s">
        <v>1259</v>
      </c>
      <c r="C215" s="22" t="s">
        <v>83</v>
      </c>
      <c r="D215" s="22" t="s">
        <v>1261</v>
      </c>
      <c r="E215" s="22" t="s">
        <v>1260</v>
      </c>
      <c r="F215" s="22" t="s">
        <v>1262</v>
      </c>
      <c r="G215" s="22" t="s">
        <v>163</v>
      </c>
      <c r="H215" s="22">
        <v>328</v>
      </c>
      <c r="I215" s="22">
        <f t="shared" si="3"/>
        <v>2.5625</v>
      </c>
      <c r="J215" s="22">
        <v>3</v>
      </c>
      <c r="K215" s="22">
        <v>80</v>
      </c>
      <c r="L215" s="22">
        <v>0.95599999999999996</v>
      </c>
      <c r="M215" s="24" t="s">
        <v>89</v>
      </c>
      <c r="N215" s="22" t="s">
        <v>88</v>
      </c>
      <c r="O215" s="22">
        <v>6</v>
      </c>
    </row>
    <row r="216" spans="1:15" x14ac:dyDescent="0.25">
      <c r="A216" t="s">
        <v>1263</v>
      </c>
      <c r="B216" s="22" t="s">
        <v>1264</v>
      </c>
      <c r="C216" s="22" t="s">
        <v>92</v>
      </c>
      <c r="D216" s="22" t="s">
        <v>1266</v>
      </c>
      <c r="E216" s="22" t="s">
        <v>1265</v>
      </c>
      <c r="F216" s="22" t="s">
        <v>914</v>
      </c>
      <c r="G216" s="22" t="s">
        <v>1267</v>
      </c>
      <c r="H216" s="22">
        <v>135</v>
      </c>
      <c r="I216" s="22">
        <f t="shared" si="3"/>
        <v>1.0546875</v>
      </c>
      <c r="J216" s="22" t="s">
        <v>115</v>
      </c>
      <c r="K216" s="22">
        <v>190</v>
      </c>
      <c r="L216" s="22">
        <v>1.028</v>
      </c>
      <c r="M216" s="24" t="s">
        <v>89</v>
      </c>
      <c r="N216" s="22" t="s">
        <v>88</v>
      </c>
      <c r="O216" s="22" t="s">
        <v>1268</v>
      </c>
    </row>
    <row r="217" spans="1:15" x14ac:dyDescent="0.25">
      <c r="A217" t="s">
        <v>1269</v>
      </c>
      <c r="B217" s="22" t="s">
        <v>1270</v>
      </c>
      <c r="C217" s="22" t="s">
        <v>92</v>
      </c>
      <c r="D217" s="22" t="s">
        <v>1272</v>
      </c>
      <c r="E217" s="22" t="s">
        <v>1271</v>
      </c>
      <c r="F217" s="22" t="s">
        <v>1273</v>
      </c>
      <c r="G217" s="22" t="s">
        <v>325</v>
      </c>
      <c r="H217" s="22">
        <v>138.94</v>
      </c>
      <c r="I217" s="22">
        <f t="shared" si="3"/>
        <v>1.08546875</v>
      </c>
      <c r="J217" s="22">
        <v>3</v>
      </c>
      <c r="K217" s="22">
        <v>105</v>
      </c>
      <c r="L217" s="22">
        <v>1.0369999999999999</v>
      </c>
      <c r="M217" s="24" t="s">
        <v>102</v>
      </c>
      <c r="N217" s="22" t="s">
        <v>88</v>
      </c>
      <c r="O217" s="22">
        <v>12</v>
      </c>
    </row>
    <row r="218" spans="1:15" x14ac:dyDescent="0.25">
      <c r="A218" t="s">
        <v>1274</v>
      </c>
      <c r="B218" s="22" t="s">
        <v>1275</v>
      </c>
      <c r="C218" s="22" t="s">
        <v>92</v>
      </c>
      <c r="D218" s="22" t="s">
        <v>1277</v>
      </c>
      <c r="E218" s="22" t="s">
        <v>1276</v>
      </c>
      <c r="F218" s="25" t="s">
        <v>1278</v>
      </c>
      <c r="G218" s="22" t="s">
        <v>1279</v>
      </c>
      <c r="H218" s="22">
        <v>140</v>
      </c>
      <c r="I218" s="22">
        <f t="shared" si="3"/>
        <v>1.09375</v>
      </c>
      <c r="J218" s="22">
        <v>2</v>
      </c>
      <c r="K218" s="22">
        <v>62</v>
      </c>
      <c r="L218" s="26">
        <v>0.83989999999999998</v>
      </c>
      <c r="M218" s="24" t="s">
        <v>89</v>
      </c>
      <c r="N218" s="22" t="s">
        <v>292</v>
      </c>
      <c r="O218" s="22">
        <v>6</v>
      </c>
    </row>
    <row r="219" spans="1:15" x14ac:dyDescent="0.25">
      <c r="A219" t="s">
        <v>1280</v>
      </c>
      <c r="B219" s="22" t="s">
        <v>1281</v>
      </c>
      <c r="C219" s="22" t="s">
        <v>92</v>
      </c>
      <c r="D219" s="22" t="s">
        <v>1283</v>
      </c>
      <c r="E219" s="22" t="s">
        <v>1282</v>
      </c>
      <c r="F219" s="22" t="s">
        <v>1284</v>
      </c>
      <c r="G219" s="22" t="s">
        <v>1285</v>
      </c>
      <c r="H219" s="22">
        <v>187.87</v>
      </c>
      <c r="I219" s="22">
        <f t="shared" si="3"/>
        <v>1.467734375</v>
      </c>
      <c r="J219" s="22">
        <v>3</v>
      </c>
      <c r="K219" s="22">
        <v>85</v>
      </c>
      <c r="L219" s="22">
        <v>0.94599999999999995</v>
      </c>
      <c r="M219" s="24" t="s">
        <v>89</v>
      </c>
      <c r="N219" s="22" t="s">
        <v>292</v>
      </c>
      <c r="O219" s="22">
        <v>12</v>
      </c>
    </row>
    <row r="220" spans="1:15" x14ac:dyDescent="0.25">
      <c r="A220" t="s">
        <v>1286</v>
      </c>
      <c r="B220" s="22" t="s">
        <v>1287</v>
      </c>
      <c r="C220" s="22" t="s">
        <v>92</v>
      </c>
      <c r="D220" s="22" t="s">
        <v>1289</v>
      </c>
      <c r="E220" s="22" t="s">
        <v>1288</v>
      </c>
      <c r="F220" s="22" t="s">
        <v>1290</v>
      </c>
      <c r="G220" s="22" t="s">
        <v>1291</v>
      </c>
      <c r="H220" s="22">
        <v>139.94999999999999</v>
      </c>
      <c r="I220" s="22">
        <f t="shared" si="3"/>
        <v>1.0933593749999999</v>
      </c>
      <c r="J220" s="22">
        <v>3</v>
      </c>
      <c r="K220" s="22">
        <v>75</v>
      </c>
      <c r="L220" s="22">
        <v>0.98299999999999998</v>
      </c>
      <c r="M220" s="24" t="s">
        <v>89</v>
      </c>
      <c r="N220" s="22" t="s">
        <v>292</v>
      </c>
      <c r="O220" s="22">
        <v>12</v>
      </c>
    </row>
    <row r="221" spans="1:15" x14ac:dyDescent="0.25">
      <c r="A221" t="s">
        <v>1292</v>
      </c>
      <c r="B221" s="22" t="s">
        <v>1293</v>
      </c>
      <c r="C221" s="22" t="s">
        <v>92</v>
      </c>
      <c r="D221" s="22" t="s">
        <v>1295</v>
      </c>
      <c r="E221" s="22" t="s">
        <v>1294</v>
      </c>
      <c r="F221" s="22" t="s">
        <v>1296</v>
      </c>
      <c r="G221" s="22" t="s">
        <v>1297</v>
      </c>
      <c r="H221" s="22">
        <v>140</v>
      </c>
      <c r="I221" s="22">
        <f t="shared" si="3"/>
        <v>1.09375</v>
      </c>
      <c r="J221" s="22">
        <v>3</v>
      </c>
      <c r="K221" s="22">
        <v>76</v>
      </c>
      <c r="L221" s="22">
        <v>0.93799999999999994</v>
      </c>
      <c r="M221" s="24" t="s">
        <v>89</v>
      </c>
      <c r="N221" s="22" t="s">
        <v>88</v>
      </c>
      <c r="O221" s="22">
        <v>6</v>
      </c>
    </row>
    <row r="222" spans="1:15" x14ac:dyDescent="0.25">
      <c r="A222" t="s">
        <v>1298</v>
      </c>
      <c r="B222" s="22" t="s">
        <v>1299</v>
      </c>
      <c r="C222" s="22" t="s">
        <v>83</v>
      </c>
      <c r="D222" s="22" t="s">
        <v>1301</v>
      </c>
      <c r="E222" s="22" t="s">
        <v>1300</v>
      </c>
      <c r="F222" s="22" t="s">
        <v>101</v>
      </c>
      <c r="G222" s="22" t="s">
        <v>101</v>
      </c>
      <c r="H222" s="22">
        <v>120</v>
      </c>
      <c r="I222" s="22">
        <f t="shared" si="3"/>
        <v>0.9375</v>
      </c>
      <c r="J222" s="22">
        <v>2</v>
      </c>
      <c r="K222" s="22">
        <v>72</v>
      </c>
      <c r="L222" s="22">
        <v>0.90900000000000003</v>
      </c>
      <c r="M222" s="24" t="s">
        <v>89</v>
      </c>
      <c r="N222" s="22" t="s">
        <v>88</v>
      </c>
      <c r="O222" s="22">
        <v>6</v>
      </c>
    </row>
    <row r="223" spans="1:15" x14ac:dyDescent="0.25">
      <c r="A223" t="s">
        <v>1302</v>
      </c>
      <c r="B223" s="22" t="s">
        <v>1303</v>
      </c>
      <c r="C223" s="22" t="s">
        <v>92</v>
      </c>
      <c r="D223" s="22" t="s">
        <v>1305</v>
      </c>
      <c r="E223" s="22" t="s">
        <v>1304</v>
      </c>
      <c r="F223" s="22" t="s">
        <v>1306</v>
      </c>
      <c r="G223" s="22" t="s">
        <v>169</v>
      </c>
      <c r="H223" s="22">
        <v>118.9</v>
      </c>
      <c r="I223" s="22">
        <f t="shared" si="3"/>
        <v>0.92890625000000004</v>
      </c>
      <c r="J223" s="22">
        <v>3</v>
      </c>
      <c r="K223" s="22">
        <v>74</v>
      </c>
      <c r="L223" s="22">
        <v>0.92900000000000005</v>
      </c>
      <c r="M223" s="24" t="s">
        <v>89</v>
      </c>
      <c r="N223" s="22" t="s">
        <v>88</v>
      </c>
      <c r="O223" s="22">
        <v>6</v>
      </c>
    </row>
    <row r="224" spans="1:15" x14ac:dyDescent="0.25">
      <c r="A224" t="s">
        <v>1307</v>
      </c>
      <c r="B224" s="22" t="s">
        <v>727</v>
      </c>
      <c r="C224" s="22" t="s">
        <v>92</v>
      </c>
      <c r="D224" s="22" t="s">
        <v>1309</v>
      </c>
      <c r="E224" s="22" t="s">
        <v>1308</v>
      </c>
      <c r="F224" s="22" t="s">
        <v>1310</v>
      </c>
      <c r="G224" s="22" t="s">
        <v>431</v>
      </c>
      <c r="H224" s="22">
        <v>138</v>
      </c>
      <c r="I224" s="22">
        <f t="shared" si="3"/>
        <v>1.078125</v>
      </c>
      <c r="J224" s="22" t="s">
        <v>115</v>
      </c>
      <c r="K224" s="22">
        <v>194</v>
      </c>
      <c r="L224" s="22">
        <v>1.034</v>
      </c>
      <c r="M224" s="24" t="s">
        <v>102</v>
      </c>
      <c r="N224" s="22" t="s">
        <v>88</v>
      </c>
      <c r="O224" s="22">
        <v>12</v>
      </c>
    </row>
    <row r="225" spans="1:15" x14ac:dyDescent="0.25">
      <c r="A225" t="s">
        <v>1311</v>
      </c>
      <c r="B225" s="22" t="s">
        <v>1312</v>
      </c>
      <c r="C225" s="22" t="s">
        <v>196</v>
      </c>
      <c r="D225" s="22" t="s">
        <v>1314</v>
      </c>
      <c r="E225" s="22" t="s">
        <v>1313</v>
      </c>
      <c r="F225" s="22" t="s">
        <v>1315</v>
      </c>
      <c r="G225" s="22" t="s">
        <v>1316</v>
      </c>
      <c r="H225" s="22">
        <v>140.72</v>
      </c>
      <c r="I225" s="22">
        <f t="shared" si="3"/>
        <v>1.099375</v>
      </c>
      <c r="J225" s="22" t="s">
        <v>115</v>
      </c>
      <c r="K225" s="22">
        <v>200</v>
      </c>
      <c r="L225" s="22">
        <v>1.0389999999999999</v>
      </c>
      <c r="M225" s="24" t="s">
        <v>89</v>
      </c>
      <c r="N225" s="22" t="s">
        <v>88</v>
      </c>
      <c r="O225" s="22">
        <v>6</v>
      </c>
    </row>
    <row r="226" spans="1:15" x14ac:dyDescent="0.25">
      <c r="A226" t="s">
        <v>1317</v>
      </c>
      <c r="B226" s="22" t="s">
        <v>1318</v>
      </c>
      <c r="C226" s="22" t="s">
        <v>92</v>
      </c>
      <c r="D226" s="22" t="s">
        <v>1320</v>
      </c>
      <c r="E226" s="22" t="s">
        <v>1319</v>
      </c>
      <c r="F226" s="22" t="s">
        <v>1321</v>
      </c>
      <c r="G226" s="22" t="s">
        <v>407</v>
      </c>
      <c r="H226" s="22">
        <v>218.46</v>
      </c>
      <c r="I226" s="22">
        <f t="shared" si="3"/>
        <v>1.7067187500000001</v>
      </c>
      <c r="J226" s="22" t="s">
        <v>115</v>
      </c>
      <c r="K226" s="22">
        <v>194</v>
      </c>
      <c r="L226" s="22">
        <v>1.069</v>
      </c>
      <c r="M226" s="24" t="s">
        <v>89</v>
      </c>
      <c r="N226" s="22" t="s">
        <v>88</v>
      </c>
      <c r="O226" s="22">
        <v>12</v>
      </c>
    </row>
    <row r="227" spans="1:15" x14ac:dyDescent="0.25">
      <c r="A227" t="s">
        <v>1322</v>
      </c>
      <c r="B227" s="22" t="s">
        <v>1318</v>
      </c>
      <c r="C227" s="22" t="s">
        <v>92</v>
      </c>
      <c r="D227" s="22" t="s">
        <v>1324</v>
      </c>
      <c r="E227" s="22" t="s">
        <v>1323</v>
      </c>
      <c r="F227" s="22" t="s">
        <v>1321</v>
      </c>
      <c r="G227" s="22" t="s">
        <v>407</v>
      </c>
      <c r="H227" s="22">
        <v>218.46</v>
      </c>
      <c r="I227" s="22">
        <f t="shared" si="3"/>
        <v>1.7067187500000001</v>
      </c>
      <c r="J227" s="22" t="s">
        <v>115</v>
      </c>
      <c r="K227" s="22">
        <v>197.2</v>
      </c>
      <c r="L227" s="22">
        <v>1.069</v>
      </c>
      <c r="M227" s="24" t="s">
        <v>89</v>
      </c>
      <c r="N227" s="22" t="s">
        <v>88</v>
      </c>
      <c r="O227" s="22">
        <v>12</v>
      </c>
    </row>
    <row r="228" spans="1:15" x14ac:dyDescent="0.25">
      <c r="A228" t="s">
        <v>1325</v>
      </c>
      <c r="B228" s="22" t="s">
        <v>1326</v>
      </c>
      <c r="C228" s="22" t="s">
        <v>92</v>
      </c>
      <c r="D228" s="22" t="s">
        <v>1328</v>
      </c>
      <c r="E228" s="22" t="s">
        <v>1327</v>
      </c>
      <c r="F228" s="22" t="s">
        <v>472</v>
      </c>
      <c r="G228" s="28" t="s">
        <v>1329</v>
      </c>
      <c r="H228" s="22">
        <v>385.28</v>
      </c>
      <c r="I228" s="22">
        <f t="shared" si="3"/>
        <v>3.01</v>
      </c>
      <c r="J228" s="22" t="s">
        <v>115</v>
      </c>
      <c r="K228" s="28">
        <v>155.5</v>
      </c>
      <c r="L228" s="28">
        <v>1.0740000000000001</v>
      </c>
      <c r="M228" s="24" t="s">
        <v>89</v>
      </c>
      <c r="N228" s="22" t="s">
        <v>88</v>
      </c>
      <c r="O228" s="25">
        <v>9</v>
      </c>
    </row>
    <row r="229" spans="1:15" x14ac:dyDescent="0.25">
      <c r="A229" t="s">
        <v>1330</v>
      </c>
      <c r="B229" s="22" t="s">
        <v>1331</v>
      </c>
      <c r="C229" s="22" t="s">
        <v>83</v>
      </c>
      <c r="D229" s="22" t="s">
        <v>1333</v>
      </c>
      <c r="E229" s="22" t="s">
        <v>1332</v>
      </c>
      <c r="F229" s="22" t="s">
        <v>535</v>
      </c>
      <c r="G229" s="22" t="s">
        <v>337</v>
      </c>
      <c r="H229" s="22">
        <v>150</v>
      </c>
      <c r="I229" s="22">
        <f t="shared" si="3"/>
        <v>1.171875</v>
      </c>
      <c r="J229" s="22">
        <v>2</v>
      </c>
      <c r="K229" s="22">
        <v>71</v>
      </c>
      <c r="L229" s="22">
        <v>0.95899999999999996</v>
      </c>
      <c r="M229" s="24" t="s">
        <v>89</v>
      </c>
      <c r="N229" s="22" t="s">
        <v>88</v>
      </c>
      <c r="O229" s="22">
        <v>6</v>
      </c>
    </row>
    <row r="230" spans="1:15" x14ac:dyDescent="0.25">
      <c r="A230" t="s">
        <v>1334</v>
      </c>
      <c r="B230" s="22" t="s">
        <v>1335</v>
      </c>
      <c r="C230" s="22" t="s">
        <v>83</v>
      </c>
      <c r="D230" s="22" t="s">
        <v>1337</v>
      </c>
      <c r="E230" s="22" t="s">
        <v>1336</v>
      </c>
      <c r="F230" s="22" t="s">
        <v>101</v>
      </c>
      <c r="G230" s="22" t="s">
        <v>101</v>
      </c>
      <c r="H230" s="22">
        <v>290</v>
      </c>
      <c r="I230" s="22">
        <f t="shared" si="3"/>
        <v>2.265625</v>
      </c>
      <c r="J230" s="22">
        <v>3</v>
      </c>
      <c r="K230" s="22">
        <v>83</v>
      </c>
      <c r="L230" s="22">
        <v>0.95699999999999996</v>
      </c>
      <c r="M230" s="24" t="s">
        <v>102</v>
      </c>
      <c r="N230" s="22" t="s">
        <v>292</v>
      </c>
      <c r="O230" s="22">
        <v>6</v>
      </c>
    </row>
    <row r="231" spans="1:15" x14ac:dyDescent="0.25">
      <c r="A231" t="s">
        <v>1338</v>
      </c>
      <c r="B231" s="22" t="s">
        <v>1339</v>
      </c>
      <c r="C231" s="22" t="s">
        <v>83</v>
      </c>
      <c r="D231" s="22" t="s">
        <v>1341</v>
      </c>
      <c r="E231" s="22" t="s">
        <v>1340</v>
      </c>
      <c r="F231" s="22" t="s">
        <v>101</v>
      </c>
      <c r="G231" s="22" t="s">
        <v>101</v>
      </c>
      <c r="H231" s="22">
        <v>265</v>
      </c>
      <c r="I231" s="22">
        <f t="shared" si="3"/>
        <v>2.0703125</v>
      </c>
      <c r="J231" s="22">
        <v>3</v>
      </c>
      <c r="K231" s="28">
        <v>100</v>
      </c>
      <c r="L231" s="28">
        <v>1.01</v>
      </c>
      <c r="M231" s="24" t="s">
        <v>89</v>
      </c>
      <c r="N231" s="22" t="s">
        <v>88</v>
      </c>
      <c r="O231" s="28" t="s">
        <v>101</v>
      </c>
    </row>
    <row r="232" spans="1:15" x14ac:dyDescent="0.25">
      <c r="A232" t="s">
        <v>1342</v>
      </c>
      <c r="B232" s="22" t="s">
        <v>1343</v>
      </c>
      <c r="C232" s="22" t="s">
        <v>196</v>
      </c>
      <c r="D232" s="22" t="s">
        <v>1345</v>
      </c>
      <c r="E232" s="22" t="s">
        <v>1344</v>
      </c>
      <c r="F232" s="22" t="s">
        <v>925</v>
      </c>
      <c r="G232" s="22" t="s">
        <v>431</v>
      </c>
      <c r="H232" s="22">
        <v>111.94</v>
      </c>
      <c r="I232" s="22">
        <f t="shared" si="3"/>
        <v>0.87453124999999998</v>
      </c>
      <c r="J232" s="22" t="s">
        <v>115</v>
      </c>
      <c r="K232" s="22">
        <v>200</v>
      </c>
      <c r="L232" s="22">
        <v>1.0389999999999999</v>
      </c>
      <c r="M232" s="24" t="s">
        <v>89</v>
      </c>
      <c r="N232" s="22" t="s">
        <v>88</v>
      </c>
      <c r="O232" s="22">
        <v>6</v>
      </c>
    </row>
    <row r="233" spans="1:15" x14ac:dyDescent="0.25">
      <c r="A233" t="s">
        <v>1346</v>
      </c>
      <c r="B233" s="22" t="s">
        <v>1347</v>
      </c>
      <c r="C233" s="22" t="s">
        <v>92</v>
      </c>
      <c r="D233" s="22" t="s">
        <v>1349</v>
      </c>
      <c r="E233" s="22" t="s">
        <v>1348</v>
      </c>
      <c r="F233" s="22" t="s">
        <v>115</v>
      </c>
      <c r="G233" s="22" t="s">
        <v>115</v>
      </c>
      <c r="H233" s="22">
        <v>135</v>
      </c>
      <c r="I233" s="22">
        <f t="shared" si="3"/>
        <v>1.0546875</v>
      </c>
      <c r="J233" s="22">
        <v>3</v>
      </c>
      <c r="K233" s="22">
        <v>75</v>
      </c>
      <c r="L233" s="22">
        <v>0.93</v>
      </c>
      <c r="M233" s="24" t="s">
        <v>89</v>
      </c>
      <c r="N233" s="22" t="s">
        <v>88</v>
      </c>
      <c r="O233" s="22">
        <v>6</v>
      </c>
    </row>
    <row r="234" spans="1:15" x14ac:dyDescent="0.25">
      <c r="A234" t="s">
        <v>1350</v>
      </c>
      <c r="B234" s="22" t="s">
        <v>1351</v>
      </c>
      <c r="C234" s="22" t="s">
        <v>92</v>
      </c>
      <c r="D234" s="22" t="s">
        <v>1353</v>
      </c>
      <c r="E234" s="22" t="s">
        <v>1352</v>
      </c>
      <c r="F234" s="22" t="s">
        <v>821</v>
      </c>
      <c r="G234" s="22" t="s">
        <v>822</v>
      </c>
      <c r="H234" s="22">
        <v>115</v>
      </c>
      <c r="I234" s="22">
        <f t="shared" si="3"/>
        <v>0.8984375</v>
      </c>
      <c r="J234" s="22">
        <v>3</v>
      </c>
      <c r="K234" s="22">
        <v>85.3</v>
      </c>
      <c r="L234" s="22">
        <v>0.95199999999999996</v>
      </c>
      <c r="M234" s="24" t="s">
        <v>89</v>
      </c>
      <c r="N234" s="22" t="s">
        <v>88</v>
      </c>
      <c r="O234" s="22">
        <v>6</v>
      </c>
    </row>
    <row r="235" spans="1:15" x14ac:dyDescent="0.25">
      <c r="A235" t="s">
        <v>1354</v>
      </c>
      <c r="B235" s="22" t="s">
        <v>1355</v>
      </c>
      <c r="C235" s="22" t="s">
        <v>92</v>
      </c>
      <c r="D235" s="22" t="s">
        <v>1357</v>
      </c>
      <c r="E235" s="22" t="s">
        <v>1356</v>
      </c>
      <c r="F235" s="22" t="s">
        <v>1358</v>
      </c>
      <c r="G235" s="22" t="s">
        <v>303</v>
      </c>
      <c r="H235" s="22">
        <v>131.41</v>
      </c>
      <c r="I235" s="22">
        <f t="shared" si="3"/>
        <v>1.026640625</v>
      </c>
      <c r="J235" s="22" t="s">
        <v>115</v>
      </c>
      <c r="K235" s="22">
        <v>200</v>
      </c>
      <c r="L235" s="22">
        <v>1.0469999999999999</v>
      </c>
      <c r="M235" s="24" t="s">
        <v>89</v>
      </c>
      <c r="N235" s="22" t="s">
        <v>88</v>
      </c>
      <c r="O235" s="22">
        <v>6</v>
      </c>
    </row>
    <row r="236" spans="1:15" x14ac:dyDescent="0.25">
      <c r="A236" t="s">
        <v>1359</v>
      </c>
      <c r="B236" s="22" t="s">
        <v>1360</v>
      </c>
      <c r="C236" s="22" t="s">
        <v>92</v>
      </c>
      <c r="D236" s="22" t="s">
        <v>1362</v>
      </c>
      <c r="E236" s="22" t="s">
        <v>1361</v>
      </c>
      <c r="F236" s="22" t="s">
        <v>1363</v>
      </c>
      <c r="G236" s="22" t="s">
        <v>553</v>
      </c>
      <c r="H236" s="22">
        <v>159.88</v>
      </c>
      <c r="I236" s="22">
        <f t="shared" si="3"/>
        <v>1.2490625</v>
      </c>
      <c r="J236" s="22" t="s">
        <v>115</v>
      </c>
      <c r="K236" s="22">
        <v>173</v>
      </c>
      <c r="L236" s="22">
        <v>1.0309999999999999</v>
      </c>
      <c r="M236" s="24" t="s">
        <v>89</v>
      </c>
      <c r="N236" s="22" t="s">
        <v>88</v>
      </c>
      <c r="O236" s="22">
        <v>6</v>
      </c>
    </row>
    <row r="237" spans="1:15" x14ac:dyDescent="0.25">
      <c r="A237" t="s">
        <v>1364</v>
      </c>
      <c r="B237" s="22" t="s">
        <v>1365</v>
      </c>
      <c r="C237" s="22" t="s">
        <v>92</v>
      </c>
      <c r="D237" s="22" t="s">
        <v>1367</v>
      </c>
      <c r="E237" s="22" t="s">
        <v>1366</v>
      </c>
      <c r="F237" s="22" t="s">
        <v>1368</v>
      </c>
      <c r="G237" s="22" t="s">
        <v>740</v>
      </c>
      <c r="H237" s="22">
        <v>121.29</v>
      </c>
      <c r="I237" s="22">
        <f t="shared" si="3"/>
        <v>0.94757812500000005</v>
      </c>
      <c r="J237" s="22">
        <v>3</v>
      </c>
      <c r="K237" s="22">
        <v>116</v>
      </c>
      <c r="L237" s="22">
        <v>1.0249999999999999</v>
      </c>
      <c r="M237" s="24" t="s">
        <v>89</v>
      </c>
      <c r="N237" s="22" t="s">
        <v>88</v>
      </c>
      <c r="O237" s="22">
        <v>12</v>
      </c>
    </row>
    <row r="238" spans="1:15" x14ac:dyDescent="0.25">
      <c r="A238" t="s">
        <v>1369</v>
      </c>
      <c r="B238" s="22" t="s">
        <v>1370</v>
      </c>
      <c r="C238" s="22" t="s">
        <v>83</v>
      </c>
      <c r="D238" s="22" t="s">
        <v>1372</v>
      </c>
      <c r="E238" s="22" t="s">
        <v>1371</v>
      </c>
      <c r="F238" s="27" t="s">
        <v>1232</v>
      </c>
      <c r="G238" s="27" t="s">
        <v>1373</v>
      </c>
      <c r="H238" s="28">
        <v>149.66999999999999</v>
      </c>
      <c r="I238" s="23">
        <f t="shared" si="3"/>
        <v>1.1692968749999999</v>
      </c>
      <c r="J238" s="22">
        <v>2</v>
      </c>
      <c r="K238" s="22">
        <v>70</v>
      </c>
      <c r="L238" s="22">
        <v>0.94499999999999995</v>
      </c>
      <c r="M238" s="24" t="s">
        <v>22</v>
      </c>
      <c r="N238" s="22" t="s">
        <v>101</v>
      </c>
      <c r="O238" s="22">
        <v>12</v>
      </c>
    </row>
    <row r="239" spans="1:15" x14ac:dyDescent="0.25">
      <c r="A239" t="s">
        <v>1374</v>
      </c>
      <c r="B239" s="22" t="s">
        <v>1375</v>
      </c>
      <c r="C239" s="22" t="s">
        <v>83</v>
      </c>
      <c r="D239" s="22" t="s">
        <v>1377</v>
      </c>
      <c r="E239" s="22" t="s">
        <v>1376</v>
      </c>
      <c r="F239" s="22" t="s">
        <v>1378</v>
      </c>
      <c r="G239" s="22" t="s">
        <v>796</v>
      </c>
      <c r="H239" s="22">
        <v>658.86</v>
      </c>
      <c r="I239" s="22">
        <f t="shared" si="3"/>
        <v>5.1473437500000001</v>
      </c>
      <c r="J239" s="22">
        <v>2</v>
      </c>
      <c r="K239" s="22">
        <v>68</v>
      </c>
      <c r="L239" s="22">
        <v>0.86799999999999999</v>
      </c>
      <c r="M239" s="24" t="s">
        <v>89</v>
      </c>
      <c r="N239" s="22" t="s">
        <v>88</v>
      </c>
      <c r="O239" s="22">
        <v>6</v>
      </c>
    </row>
    <row r="240" spans="1:15" x14ac:dyDescent="0.25">
      <c r="A240" t="s">
        <v>1379</v>
      </c>
      <c r="B240" s="22" t="s">
        <v>1380</v>
      </c>
      <c r="C240" s="22" t="s">
        <v>83</v>
      </c>
      <c r="D240" s="22" t="s">
        <v>1382</v>
      </c>
      <c r="E240" s="22" t="s">
        <v>1381</v>
      </c>
      <c r="F240" s="22" t="s">
        <v>1383</v>
      </c>
      <c r="G240" s="22" t="s">
        <v>1384</v>
      </c>
      <c r="H240" s="22">
        <v>212.06</v>
      </c>
      <c r="I240" s="22">
        <f t="shared" si="3"/>
        <v>1.65671875</v>
      </c>
      <c r="J240" s="22">
        <v>3</v>
      </c>
      <c r="K240" s="22">
        <v>80</v>
      </c>
      <c r="L240" s="22">
        <v>0.94299999999999995</v>
      </c>
      <c r="M240" s="24" t="s">
        <v>89</v>
      </c>
      <c r="N240" s="22" t="s">
        <v>88</v>
      </c>
      <c r="O240" s="22">
        <v>6</v>
      </c>
    </row>
    <row r="241" spans="1:15" x14ac:dyDescent="0.25">
      <c r="A241" t="s">
        <v>1385</v>
      </c>
      <c r="B241" s="22" t="s">
        <v>1386</v>
      </c>
      <c r="C241" s="22" t="s">
        <v>196</v>
      </c>
      <c r="D241" s="22" t="s">
        <v>1388</v>
      </c>
      <c r="E241" s="22" t="s">
        <v>1387</v>
      </c>
      <c r="F241" s="22" t="s">
        <v>631</v>
      </c>
      <c r="G241" s="22" t="s">
        <v>1389</v>
      </c>
      <c r="H241" s="22">
        <v>130.84</v>
      </c>
      <c r="I241" s="22">
        <f t="shared" si="3"/>
        <v>1.0221875</v>
      </c>
      <c r="J241" s="22" t="s">
        <v>115</v>
      </c>
      <c r="K241" s="22">
        <v>190</v>
      </c>
      <c r="L241" s="22">
        <v>1.032</v>
      </c>
      <c r="M241" s="24" t="s">
        <v>89</v>
      </c>
      <c r="N241" s="22" t="s">
        <v>88</v>
      </c>
      <c r="O241" s="22">
        <v>12</v>
      </c>
    </row>
    <row r="242" spans="1:15" x14ac:dyDescent="0.25">
      <c r="A242" t="s">
        <v>1390</v>
      </c>
      <c r="B242" s="22" t="s">
        <v>1391</v>
      </c>
      <c r="C242" s="22" t="s">
        <v>83</v>
      </c>
      <c r="D242" s="22" t="s">
        <v>1393</v>
      </c>
      <c r="E242" s="22" t="s">
        <v>1392</v>
      </c>
      <c r="F242" s="27" t="s">
        <v>1394</v>
      </c>
      <c r="G242" s="27" t="s">
        <v>626</v>
      </c>
      <c r="H242" s="28">
        <v>144.11000000000001</v>
      </c>
      <c r="I242" s="23">
        <f t="shared" si="3"/>
        <v>1.1258593750000001</v>
      </c>
      <c r="J242" s="22">
        <v>2</v>
      </c>
      <c r="K242" s="22">
        <v>68</v>
      </c>
      <c r="L242" s="22">
        <v>0.81899999999999995</v>
      </c>
      <c r="M242" s="24" t="s">
        <v>22</v>
      </c>
      <c r="N242" s="22" t="s">
        <v>101</v>
      </c>
      <c r="O242" s="22">
        <v>6</v>
      </c>
    </row>
    <row r="243" spans="1:15" x14ac:dyDescent="0.25">
      <c r="A243" t="s">
        <v>1395</v>
      </c>
      <c r="B243" s="22" t="s">
        <v>1396</v>
      </c>
      <c r="C243" s="22" t="s">
        <v>92</v>
      </c>
      <c r="D243" s="22" t="s">
        <v>1397</v>
      </c>
      <c r="E243" s="22" t="s">
        <v>1398</v>
      </c>
      <c r="F243" s="22" t="s">
        <v>1399</v>
      </c>
      <c r="G243" s="22" t="s">
        <v>1400</v>
      </c>
      <c r="H243" s="22">
        <v>172.97</v>
      </c>
      <c r="I243" s="23">
        <f t="shared" si="3"/>
        <v>1.351328125</v>
      </c>
      <c r="J243" s="22">
        <v>3</v>
      </c>
      <c r="K243" s="22">
        <v>75</v>
      </c>
      <c r="L243" s="22">
        <v>0.92500000000000004</v>
      </c>
      <c r="M243" s="24" t="s">
        <v>22</v>
      </c>
      <c r="N243" s="22" t="s">
        <v>101</v>
      </c>
      <c r="O243" s="22">
        <v>6</v>
      </c>
    </row>
    <row r="244" spans="1:15" x14ac:dyDescent="0.25">
      <c r="A244" t="s">
        <v>1401</v>
      </c>
      <c r="B244" s="22" t="s">
        <v>1402</v>
      </c>
      <c r="C244" s="22" t="s">
        <v>92</v>
      </c>
      <c r="D244" s="22" t="s">
        <v>1404</v>
      </c>
      <c r="E244" s="22" t="s">
        <v>1403</v>
      </c>
      <c r="F244" s="22" t="s">
        <v>1405</v>
      </c>
      <c r="G244" s="22" t="s">
        <v>1406</v>
      </c>
      <c r="H244" s="22">
        <v>181.79</v>
      </c>
      <c r="I244" s="23">
        <f t="shared" si="3"/>
        <v>1.4202343749999999</v>
      </c>
      <c r="J244" s="22" t="s">
        <v>115</v>
      </c>
      <c r="K244" s="22">
        <v>195</v>
      </c>
      <c r="L244" s="22">
        <v>1.0529999999999999</v>
      </c>
      <c r="M244" s="24" t="s">
        <v>22</v>
      </c>
      <c r="N244" s="22" t="s">
        <v>101</v>
      </c>
      <c r="O244" s="22">
        <v>6</v>
      </c>
    </row>
    <row r="245" spans="1:15" x14ac:dyDescent="0.25">
      <c r="A245" t="s">
        <v>1407</v>
      </c>
      <c r="B245" s="22" t="s">
        <v>1408</v>
      </c>
      <c r="C245" s="22" t="s">
        <v>196</v>
      </c>
      <c r="D245" s="22" t="s">
        <v>1410</v>
      </c>
      <c r="E245" s="22" t="s">
        <v>1409</v>
      </c>
      <c r="F245" s="22" t="s">
        <v>552</v>
      </c>
      <c r="G245" s="22" t="s">
        <v>1009</v>
      </c>
      <c r="H245" s="22">
        <v>169.34</v>
      </c>
      <c r="I245" s="23">
        <f t="shared" si="3"/>
        <v>1.32296875</v>
      </c>
      <c r="J245" s="22">
        <v>3</v>
      </c>
      <c r="K245" s="22">
        <v>112</v>
      </c>
      <c r="L245" s="22">
        <v>1.0169999999999999</v>
      </c>
      <c r="M245" s="24" t="s">
        <v>22</v>
      </c>
      <c r="N245" s="22" t="s">
        <v>101</v>
      </c>
      <c r="O245" s="22">
        <v>6</v>
      </c>
    </row>
    <row r="246" spans="1:15" x14ac:dyDescent="0.25">
      <c r="A246" t="s">
        <v>1411</v>
      </c>
      <c r="B246" s="22" t="s">
        <v>1412</v>
      </c>
      <c r="C246" s="22" t="s">
        <v>196</v>
      </c>
      <c r="D246" s="22" t="s">
        <v>1414</v>
      </c>
      <c r="E246" s="22" t="s">
        <v>1413</v>
      </c>
      <c r="F246" s="22" t="s">
        <v>1415</v>
      </c>
      <c r="G246" s="22" t="s">
        <v>1416</v>
      </c>
      <c r="H246" s="22">
        <v>149.9</v>
      </c>
      <c r="I246" s="23">
        <f t="shared" si="3"/>
        <v>1.17109375</v>
      </c>
      <c r="J246" s="22">
        <v>3</v>
      </c>
      <c r="K246" s="22">
        <v>139</v>
      </c>
      <c r="L246" s="22">
        <v>1.02</v>
      </c>
      <c r="M246" s="24" t="s">
        <v>22</v>
      </c>
      <c r="N246" s="22" t="s">
        <v>101</v>
      </c>
      <c r="O246" s="22">
        <v>6</v>
      </c>
    </row>
    <row r="247" spans="1:15" x14ac:dyDescent="0.25">
      <c r="A247" t="s">
        <v>1417</v>
      </c>
      <c r="B247" s="22" t="s">
        <v>1418</v>
      </c>
      <c r="C247" s="22" t="s">
        <v>92</v>
      </c>
      <c r="D247" s="22" t="s">
        <v>1420</v>
      </c>
      <c r="E247" s="22" t="s">
        <v>1419</v>
      </c>
      <c r="F247" s="22" t="s">
        <v>1155</v>
      </c>
      <c r="G247" s="22" t="s">
        <v>530</v>
      </c>
      <c r="H247" s="22">
        <v>158.26</v>
      </c>
      <c r="I247" s="23">
        <f t="shared" si="3"/>
        <v>1.2364062499999999</v>
      </c>
      <c r="J247" s="22" t="s">
        <v>115</v>
      </c>
      <c r="K247" s="22">
        <v>200</v>
      </c>
      <c r="L247" s="22">
        <v>1.0429999999999999</v>
      </c>
      <c r="M247" s="24" t="s">
        <v>22</v>
      </c>
      <c r="N247" s="22" t="s">
        <v>101</v>
      </c>
      <c r="O247" s="22">
        <v>6</v>
      </c>
    </row>
    <row r="248" spans="1:15" x14ac:dyDescent="0.25">
      <c r="A248" t="s">
        <v>1421</v>
      </c>
      <c r="B248" s="22" t="s">
        <v>1422</v>
      </c>
      <c r="C248" s="22" t="s">
        <v>196</v>
      </c>
      <c r="D248" s="22" t="s">
        <v>1424</v>
      </c>
      <c r="E248" s="22" t="s">
        <v>1423</v>
      </c>
      <c r="F248" s="22" t="s">
        <v>1425</v>
      </c>
      <c r="G248" s="22" t="s">
        <v>1426</v>
      </c>
      <c r="H248" s="22">
        <v>152.22</v>
      </c>
      <c r="I248" s="23">
        <f t="shared" si="3"/>
        <v>1.18921875</v>
      </c>
      <c r="J248" s="22" t="s">
        <v>115</v>
      </c>
      <c r="K248" s="22">
        <v>200</v>
      </c>
      <c r="L248" s="22">
        <v>1.0620000000000001</v>
      </c>
      <c r="M248" s="24" t="s">
        <v>22</v>
      </c>
      <c r="N248" s="22" t="s">
        <v>101</v>
      </c>
      <c r="O248" s="22">
        <v>6</v>
      </c>
    </row>
    <row r="249" spans="1:15" x14ac:dyDescent="0.25">
      <c r="A249" t="s">
        <v>1427</v>
      </c>
      <c r="B249" s="22" t="s">
        <v>1428</v>
      </c>
      <c r="C249" s="22" t="s">
        <v>92</v>
      </c>
      <c r="D249" s="22" t="s">
        <v>1430</v>
      </c>
      <c r="E249" s="22" t="s">
        <v>1429</v>
      </c>
      <c r="F249" s="22" t="s">
        <v>1431</v>
      </c>
      <c r="G249" s="22" t="s">
        <v>472</v>
      </c>
      <c r="H249" s="22">
        <v>335.65</v>
      </c>
      <c r="I249" s="23">
        <f t="shared" si="3"/>
        <v>2.6222656249999998</v>
      </c>
      <c r="J249" s="22" t="s">
        <v>115</v>
      </c>
      <c r="K249" s="22">
        <v>200</v>
      </c>
      <c r="L249" s="22">
        <v>1.0740000000000001</v>
      </c>
      <c r="M249" s="24" t="s">
        <v>22</v>
      </c>
      <c r="N249" s="22" t="s">
        <v>101</v>
      </c>
      <c r="O249" s="22">
        <v>6</v>
      </c>
    </row>
    <row r="250" spans="1:15" x14ac:dyDescent="0.25">
      <c r="A250" t="s">
        <v>1432</v>
      </c>
      <c r="B250" s="22" t="s">
        <v>1433</v>
      </c>
      <c r="C250" s="22" t="s">
        <v>92</v>
      </c>
      <c r="D250" s="22" t="s">
        <v>1435</v>
      </c>
      <c r="E250" s="22" t="s">
        <v>1434</v>
      </c>
      <c r="F250" s="22" t="s">
        <v>1436</v>
      </c>
      <c r="G250" s="22" t="s">
        <v>714</v>
      </c>
      <c r="H250" s="22">
        <v>162.78</v>
      </c>
      <c r="I250" s="23">
        <f t="shared" si="3"/>
        <v>1.27171875</v>
      </c>
      <c r="J250" s="22">
        <v>3</v>
      </c>
      <c r="K250" s="22">
        <v>112</v>
      </c>
      <c r="L250" s="22">
        <v>1.0229999999999999</v>
      </c>
      <c r="M250" s="24" t="s">
        <v>22</v>
      </c>
      <c r="N250" s="22" t="s">
        <v>101</v>
      </c>
      <c r="O250" s="22">
        <v>6</v>
      </c>
    </row>
    <row r="251" spans="1:15" x14ac:dyDescent="0.25">
      <c r="A251" t="s">
        <v>1437</v>
      </c>
      <c r="B251" s="22" t="s">
        <v>1438</v>
      </c>
      <c r="C251" s="22" t="s">
        <v>92</v>
      </c>
      <c r="D251" s="22" t="s">
        <v>1440</v>
      </c>
      <c r="E251" s="22" t="s">
        <v>1439</v>
      </c>
      <c r="F251" s="22" t="s">
        <v>1441</v>
      </c>
      <c r="G251" s="22" t="s">
        <v>1442</v>
      </c>
      <c r="H251" s="22">
        <v>197.44</v>
      </c>
      <c r="I251" s="23">
        <f t="shared" si="3"/>
        <v>1.5425</v>
      </c>
      <c r="J251" s="22" t="s">
        <v>115</v>
      </c>
      <c r="K251" s="22">
        <v>200</v>
      </c>
      <c r="L251" s="22">
        <v>1.083</v>
      </c>
      <c r="M251" s="24" t="s">
        <v>22</v>
      </c>
      <c r="N251" s="22" t="s">
        <v>101</v>
      </c>
      <c r="O251" s="22">
        <v>6</v>
      </c>
    </row>
    <row r="252" spans="1:15" x14ac:dyDescent="0.25">
      <c r="A252" t="s">
        <v>1443</v>
      </c>
      <c r="B252" s="22" t="s">
        <v>1444</v>
      </c>
      <c r="C252" s="22" t="s">
        <v>92</v>
      </c>
      <c r="D252" s="22" t="s">
        <v>1446</v>
      </c>
      <c r="E252" s="22" t="s">
        <v>1445</v>
      </c>
      <c r="F252" s="22" t="s">
        <v>1447</v>
      </c>
      <c r="G252" s="22" t="s">
        <v>647</v>
      </c>
      <c r="H252" s="22">
        <v>216.84</v>
      </c>
      <c r="I252" s="23">
        <f t="shared" si="3"/>
        <v>1.6940625</v>
      </c>
      <c r="J252" s="22">
        <v>2</v>
      </c>
      <c r="K252" s="22">
        <v>70.900000000000006</v>
      </c>
      <c r="L252" s="22">
        <v>0.92300000000000004</v>
      </c>
      <c r="M252" s="24" t="s">
        <v>22</v>
      </c>
      <c r="N252" s="22" t="s">
        <v>101</v>
      </c>
      <c r="O252" s="22">
        <v>9</v>
      </c>
    </row>
    <row r="253" spans="1:15" x14ac:dyDescent="0.25">
      <c r="A253" t="s">
        <v>1448</v>
      </c>
      <c r="B253" s="22" t="s">
        <v>1449</v>
      </c>
      <c r="C253" s="22" t="s">
        <v>83</v>
      </c>
      <c r="D253" s="22" t="s">
        <v>1451</v>
      </c>
      <c r="E253" s="22" t="s">
        <v>1450</v>
      </c>
      <c r="F253" s="22" t="s">
        <v>1452</v>
      </c>
      <c r="G253" s="22" t="s">
        <v>1453</v>
      </c>
      <c r="H253" s="22">
        <v>279.88</v>
      </c>
      <c r="I253" s="23">
        <f t="shared" si="3"/>
        <v>2.1865625</v>
      </c>
      <c r="J253" s="22">
        <v>2</v>
      </c>
      <c r="K253" s="22">
        <v>69</v>
      </c>
      <c r="L253" s="22">
        <v>0.85799999999999998</v>
      </c>
      <c r="M253" s="24"/>
    </row>
    <row r="254" spans="1:15" x14ac:dyDescent="0.25">
      <c r="A254" t="s">
        <v>1454</v>
      </c>
      <c r="B254" s="22" t="s">
        <v>1455</v>
      </c>
      <c r="C254" s="22" t="s">
        <v>83</v>
      </c>
      <c r="D254" s="22" t="s">
        <v>1457</v>
      </c>
      <c r="E254" s="22" t="s">
        <v>1456</v>
      </c>
      <c r="F254" s="27" t="s">
        <v>1458</v>
      </c>
      <c r="G254" s="27" t="s">
        <v>1176</v>
      </c>
      <c r="H254" s="22">
        <v>157.68</v>
      </c>
      <c r="I254" s="22">
        <f t="shared" si="3"/>
        <v>1.2318750000000001</v>
      </c>
      <c r="J254" s="22">
        <v>3</v>
      </c>
      <c r="K254" s="22">
        <v>94.3</v>
      </c>
      <c r="L254" s="22">
        <v>1.05</v>
      </c>
      <c r="M254" s="24" t="s">
        <v>89</v>
      </c>
      <c r="N254" s="22" t="s">
        <v>101</v>
      </c>
      <c r="O254" s="22">
        <v>6</v>
      </c>
    </row>
    <row r="255" spans="1:15" x14ac:dyDescent="0.25">
      <c r="A255" t="s">
        <v>1459</v>
      </c>
      <c r="B255" s="22" t="s">
        <v>1049</v>
      </c>
      <c r="C255" s="22" t="s">
        <v>92</v>
      </c>
      <c r="D255" s="22" t="s">
        <v>1461</v>
      </c>
      <c r="E255" s="22" t="s">
        <v>1460</v>
      </c>
      <c r="F255" s="22" t="s">
        <v>1462</v>
      </c>
      <c r="G255" s="22" t="s">
        <v>373</v>
      </c>
      <c r="H255" s="22">
        <v>139.72</v>
      </c>
      <c r="I255" s="22">
        <f t="shared" si="3"/>
        <v>1.0915625</v>
      </c>
      <c r="J255" s="22" t="s">
        <v>115</v>
      </c>
      <c r="K255" s="22">
        <v>182</v>
      </c>
      <c r="L255" s="22" t="s">
        <v>101</v>
      </c>
      <c r="N255" s="22" t="s">
        <v>101</v>
      </c>
    </row>
    <row r="256" spans="1:15" x14ac:dyDescent="0.25">
      <c r="F256" s="22"/>
      <c r="G256" s="22"/>
    </row>
    <row r="257" spans="6:7" x14ac:dyDescent="0.25">
      <c r="F257" s="22"/>
      <c r="G257" s="22"/>
    </row>
    <row r="258" spans="6:7" x14ac:dyDescent="0.25">
      <c r="F258" s="22"/>
      <c r="G258" s="22"/>
    </row>
    <row r="259" spans="6:7" x14ac:dyDescent="0.25">
      <c r="F259" s="22"/>
      <c r="G259" s="22"/>
    </row>
    <row r="260" spans="6:7" x14ac:dyDescent="0.25">
      <c r="F260" s="22"/>
      <c r="G260" s="22"/>
    </row>
    <row r="261" spans="6:7" x14ac:dyDescent="0.25">
      <c r="F261" s="22"/>
      <c r="G261" s="22"/>
    </row>
    <row r="262" spans="6:7" x14ac:dyDescent="0.25">
      <c r="F262" s="22"/>
      <c r="G262" s="22"/>
    </row>
    <row r="263" spans="6:7" x14ac:dyDescent="0.25">
      <c r="F263" s="22"/>
      <c r="G263" s="22"/>
    </row>
    <row r="264" spans="6:7" x14ac:dyDescent="0.25">
      <c r="F264" s="22"/>
      <c r="G264" s="22"/>
    </row>
    <row r="265" spans="6:7" x14ac:dyDescent="0.25">
      <c r="F265" s="22"/>
      <c r="G265" s="22"/>
    </row>
    <row r="266" spans="6:7" x14ac:dyDescent="0.25">
      <c r="F266" s="22"/>
      <c r="G266" s="22"/>
    </row>
    <row r="267" spans="6:7" x14ac:dyDescent="0.25">
      <c r="F267" s="22"/>
      <c r="G267" s="22"/>
    </row>
    <row r="268" spans="6:7" x14ac:dyDescent="0.25">
      <c r="F268" s="22"/>
      <c r="G268" s="22"/>
    </row>
    <row r="269" spans="6:7" x14ac:dyDescent="0.25">
      <c r="F269" s="22"/>
      <c r="G269" s="22"/>
    </row>
    <row r="270" spans="6:7" x14ac:dyDescent="0.25">
      <c r="F270" s="22"/>
      <c r="G270" s="22"/>
    </row>
    <row r="271" spans="6:7" x14ac:dyDescent="0.25">
      <c r="F271" s="22"/>
      <c r="G271" s="22"/>
    </row>
    <row r="272" spans="6:7" x14ac:dyDescent="0.25">
      <c r="F272" s="22"/>
      <c r="G272" s="22"/>
    </row>
    <row r="273" spans="6:7" x14ac:dyDescent="0.25">
      <c r="F273" s="22"/>
      <c r="G273" s="22"/>
    </row>
    <row r="274" spans="6:7" x14ac:dyDescent="0.25">
      <c r="F274" s="22"/>
      <c r="G274" s="22"/>
    </row>
    <row r="275" spans="6:7" x14ac:dyDescent="0.25">
      <c r="F275" s="22"/>
      <c r="G275" s="22"/>
    </row>
    <row r="276" spans="6:7" x14ac:dyDescent="0.25">
      <c r="F276" s="22"/>
      <c r="G276" s="22"/>
    </row>
    <row r="277" spans="6:7" x14ac:dyDescent="0.25">
      <c r="F277" s="22"/>
      <c r="G277" s="22"/>
    </row>
    <row r="278" spans="6:7" x14ac:dyDescent="0.25">
      <c r="F278" s="22"/>
      <c r="G278" s="22"/>
    </row>
    <row r="279" spans="6:7" x14ac:dyDescent="0.25">
      <c r="F279" s="22"/>
      <c r="G279" s="22"/>
    </row>
    <row r="280" spans="6:7" x14ac:dyDescent="0.25">
      <c r="F280" s="22"/>
      <c r="G280" s="22"/>
    </row>
    <row r="281" spans="6:7" x14ac:dyDescent="0.25">
      <c r="F281" s="22"/>
      <c r="G281" s="22"/>
    </row>
    <row r="282" spans="6:7" x14ac:dyDescent="0.25">
      <c r="F282" s="22"/>
      <c r="G282" s="22"/>
    </row>
    <row r="283" spans="6:7" x14ac:dyDescent="0.25">
      <c r="F283" s="22"/>
      <c r="G283" s="22"/>
    </row>
    <row r="284" spans="6:7" x14ac:dyDescent="0.25">
      <c r="F284" s="22"/>
      <c r="G284" s="22"/>
    </row>
    <row r="285" spans="6:7" x14ac:dyDescent="0.25">
      <c r="F285" s="22"/>
      <c r="G285" s="22"/>
    </row>
    <row r="286" spans="6:7" x14ac:dyDescent="0.25">
      <c r="F286" s="22"/>
      <c r="G286" s="22"/>
    </row>
    <row r="287" spans="6:7" x14ac:dyDescent="0.25">
      <c r="F287" s="22"/>
      <c r="G287" s="22"/>
    </row>
    <row r="288" spans="6:7" x14ac:dyDescent="0.25">
      <c r="F288" s="22"/>
      <c r="G288" s="22"/>
    </row>
    <row r="289" spans="6:7" x14ac:dyDescent="0.25">
      <c r="F289" s="22"/>
      <c r="G289" s="22"/>
    </row>
    <row r="290" spans="6:7" x14ac:dyDescent="0.25">
      <c r="F290" s="22"/>
      <c r="G290" s="22"/>
    </row>
    <row r="291" spans="6:7" x14ac:dyDescent="0.25">
      <c r="F291" s="22"/>
      <c r="G291" s="22"/>
    </row>
    <row r="292" spans="6:7" x14ac:dyDescent="0.25">
      <c r="F292" s="22"/>
      <c r="G292" s="22"/>
    </row>
    <row r="293" spans="6:7" x14ac:dyDescent="0.25">
      <c r="F293" s="22"/>
      <c r="G293" s="22"/>
    </row>
    <row r="294" spans="6:7" x14ac:dyDescent="0.25">
      <c r="F294" s="22"/>
      <c r="G294" s="22"/>
    </row>
    <row r="295" spans="6:7" x14ac:dyDescent="0.25">
      <c r="F295" s="22"/>
      <c r="G295" s="22"/>
    </row>
    <row r="296" spans="6:7" x14ac:dyDescent="0.25">
      <c r="F296" s="22"/>
      <c r="G296" s="22"/>
    </row>
    <row r="297" spans="6:7" x14ac:dyDescent="0.25">
      <c r="F297" s="22"/>
      <c r="G297" s="22"/>
    </row>
    <row r="298" spans="6:7" x14ac:dyDescent="0.25">
      <c r="F298" s="22"/>
      <c r="G298" s="22"/>
    </row>
    <row r="299" spans="6:7" x14ac:dyDescent="0.25">
      <c r="F299" s="22"/>
      <c r="G299" s="22"/>
    </row>
    <row r="300" spans="6:7" x14ac:dyDescent="0.25">
      <c r="F300" s="22"/>
      <c r="G300" s="22"/>
    </row>
    <row r="301" spans="6:7" x14ac:dyDescent="0.25">
      <c r="F301" s="22"/>
      <c r="G301" s="22"/>
    </row>
    <row r="302" spans="6:7" x14ac:dyDescent="0.25">
      <c r="F302" s="22"/>
      <c r="G302" s="22"/>
    </row>
    <row r="303" spans="6:7" x14ac:dyDescent="0.25">
      <c r="F303" s="22"/>
      <c r="G303" s="22"/>
    </row>
    <row r="304" spans="6:7" x14ac:dyDescent="0.25">
      <c r="F304" s="22"/>
      <c r="G304" s="22"/>
    </row>
    <row r="305" spans="6:7" x14ac:dyDescent="0.25">
      <c r="F305" s="22"/>
      <c r="G305" s="22"/>
    </row>
    <row r="306" spans="6:7" x14ac:dyDescent="0.25">
      <c r="F306" s="22"/>
      <c r="G306" s="22"/>
    </row>
    <row r="307" spans="6:7" x14ac:dyDescent="0.25">
      <c r="F307" s="22"/>
      <c r="G307" s="22"/>
    </row>
    <row r="308" spans="6:7" x14ac:dyDescent="0.25">
      <c r="F308" s="22"/>
      <c r="G308" s="22"/>
    </row>
    <row r="309" spans="6:7" x14ac:dyDescent="0.25">
      <c r="F309" s="22"/>
      <c r="G309" s="22"/>
    </row>
    <row r="310" spans="6:7" x14ac:dyDescent="0.25">
      <c r="F310" s="22"/>
      <c r="G310" s="22"/>
    </row>
    <row r="311" spans="6:7" x14ac:dyDescent="0.25">
      <c r="F311" s="22"/>
      <c r="G311" s="22"/>
    </row>
    <row r="312" spans="6:7" x14ac:dyDescent="0.25">
      <c r="F312" s="22"/>
      <c r="G312" s="22"/>
    </row>
    <row r="313" spans="6:7" x14ac:dyDescent="0.25">
      <c r="F313" s="22"/>
      <c r="G313" s="22"/>
    </row>
    <row r="314" spans="6:7" x14ac:dyDescent="0.25">
      <c r="F314" s="22"/>
      <c r="G314" s="22"/>
    </row>
    <row r="315" spans="6:7" x14ac:dyDescent="0.25">
      <c r="F315" s="22"/>
      <c r="G315" s="22"/>
    </row>
    <row r="316" spans="6:7" x14ac:dyDescent="0.25">
      <c r="F316" s="22"/>
      <c r="G316" s="22"/>
    </row>
    <row r="317" spans="6:7" x14ac:dyDescent="0.25">
      <c r="F317" s="22"/>
      <c r="G317" s="22"/>
    </row>
    <row r="318" spans="6:7" x14ac:dyDescent="0.25">
      <c r="F318" s="22"/>
      <c r="G318" s="22"/>
    </row>
    <row r="319" spans="6:7" x14ac:dyDescent="0.25">
      <c r="F319" s="22"/>
      <c r="G319" s="22"/>
    </row>
    <row r="320" spans="6:7" x14ac:dyDescent="0.25">
      <c r="F320" s="22"/>
      <c r="G320" s="22"/>
    </row>
    <row r="321" spans="6:7" x14ac:dyDescent="0.25">
      <c r="F321" s="22"/>
      <c r="G321" s="22"/>
    </row>
    <row r="322" spans="6:7" x14ac:dyDescent="0.25">
      <c r="F322" s="22"/>
      <c r="G322" s="22"/>
    </row>
    <row r="323" spans="6:7" x14ac:dyDescent="0.25">
      <c r="F323" s="22"/>
      <c r="G323" s="22"/>
    </row>
    <row r="324" spans="6:7" x14ac:dyDescent="0.25">
      <c r="F324" s="22"/>
      <c r="G324" s="22"/>
    </row>
    <row r="325" spans="6:7" x14ac:dyDescent="0.25">
      <c r="F325" s="22"/>
      <c r="G325" s="22"/>
    </row>
    <row r="326" spans="6:7" x14ac:dyDescent="0.25">
      <c r="F326" s="22"/>
      <c r="G326" s="22"/>
    </row>
    <row r="327" spans="6:7" x14ac:dyDescent="0.25">
      <c r="F327" s="22"/>
      <c r="G327" s="22"/>
    </row>
    <row r="328" spans="6:7" x14ac:dyDescent="0.25">
      <c r="F328" s="22"/>
      <c r="G328" s="22"/>
    </row>
    <row r="329" spans="6:7" x14ac:dyDescent="0.25">
      <c r="F329" s="22"/>
      <c r="G329" s="22"/>
    </row>
    <row r="330" spans="6:7" x14ac:dyDescent="0.25">
      <c r="F330" s="22"/>
      <c r="G330" s="22"/>
    </row>
    <row r="331" spans="6:7" x14ac:dyDescent="0.25">
      <c r="F331" s="22"/>
      <c r="G331" s="22"/>
    </row>
    <row r="332" spans="6:7" x14ac:dyDescent="0.25">
      <c r="F332" s="22"/>
      <c r="G332" s="22"/>
    </row>
    <row r="333" spans="6:7" x14ac:dyDescent="0.25">
      <c r="F333" s="22"/>
      <c r="G333" s="22"/>
    </row>
    <row r="334" spans="6:7" x14ac:dyDescent="0.25">
      <c r="F334" s="22"/>
      <c r="G334" s="22"/>
    </row>
    <row r="335" spans="6:7" x14ac:dyDescent="0.25">
      <c r="F335" s="22"/>
      <c r="G335" s="22"/>
    </row>
    <row r="336" spans="6:7" x14ac:dyDescent="0.25">
      <c r="F336" s="22"/>
      <c r="G336" s="22"/>
    </row>
    <row r="337" spans="6:7" x14ac:dyDescent="0.25">
      <c r="F337" s="22"/>
      <c r="G337" s="22"/>
    </row>
    <row r="338" spans="6:7" x14ac:dyDescent="0.25">
      <c r="F338" s="22"/>
      <c r="G338" s="22"/>
    </row>
    <row r="339" spans="6:7" x14ac:dyDescent="0.25">
      <c r="F339" s="22"/>
      <c r="G339" s="22"/>
    </row>
    <row r="340" spans="6:7" x14ac:dyDescent="0.25">
      <c r="F340" s="22"/>
      <c r="G340" s="22"/>
    </row>
    <row r="341" spans="6:7" x14ac:dyDescent="0.25">
      <c r="F341" s="22"/>
      <c r="G341" s="22"/>
    </row>
    <row r="342" spans="6:7" x14ac:dyDescent="0.25">
      <c r="F342" s="22"/>
      <c r="G342" s="22"/>
    </row>
    <row r="343" spans="6:7" x14ac:dyDescent="0.25">
      <c r="F343" s="22"/>
      <c r="G343" s="22"/>
    </row>
    <row r="344" spans="6:7" x14ac:dyDescent="0.25">
      <c r="F344" s="22"/>
      <c r="G344" s="22"/>
    </row>
    <row r="345" spans="6:7" x14ac:dyDescent="0.25">
      <c r="F345" s="22"/>
      <c r="G345" s="22"/>
    </row>
    <row r="346" spans="6:7" x14ac:dyDescent="0.25">
      <c r="F346" s="22"/>
      <c r="G346" s="22"/>
    </row>
    <row r="347" spans="6:7" x14ac:dyDescent="0.25">
      <c r="F347" s="22"/>
      <c r="G347" s="22"/>
    </row>
    <row r="348" spans="6:7" x14ac:dyDescent="0.25">
      <c r="F348" s="22"/>
      <c r="G348" s="22"/>
    </row>
    <row r="349" spans="6:7" x14ac:dyDescent="0.25">
      <c r="F349" s="22"/>
      <c r="G349" s="22"/>
    </row>
    <row r="350" spans="6:7" x14ac:dyDescent="0.25">
      <c r="F350" s="22"/>
      <c r="G350" s="22"/>
    </row>
    <row r="351" spans="6:7" x14ac:dyDescent="0.25">
      <c r="F351" s="22"/>
      <c r="G351" s="22"/>
    </row>
    <row r="352" spans="6:7" x14ac:dyDescent="0.25">
      <c r="F352" s="22"/>
      <c r="G352" s="22"/>
    </row>
    <row r="353" spans="6:7" x14ac:dyDescent="0.25">
      <c r="F353" s="22"/>
      <c r="G353" s="22"/>
    </row>
    <row r="354" spans="6:7" x14ac:dyDescent="0.25">
      <c r="F354" s="22"/>
      <c r="G354" s="22"/>
    </row>
    <row r="355" spans="6:7" x14ac:dyDescent="0.25">
      <c r="F355" s="22"/>
      <c r="G355" s="22"/>
    </row>
    <row r="356" spans="6:7" x14ac:dyDescent="0.25">
      <c r="F356" s="22"/>
      <c r="G356" s="22"/>
    </row>
    <row r="357" spans="6:7" x14ac:dyDescent="0.25">
      <c r="F357" s="22"/>
      <c r="G357" s="22"/>
    </row>
    <row r="358" spans="6:7" x14ac:dyDescent="0.25">
      <c r="F358" s="22"/>
      <c r="G358" s="22"/>
    </row>
    <row r="359" spans="6:7" x14ac:dyDescent="0.25">
      <c r="F359" s="22"/>
      <c r="G359" s="22"/>
    </row>
    <row r="360" spans="6:7" x14ac:dyDescent="0.25">
      <c r="F360" s="22"/>
      <c r="G360" s="22"/>
    </row>
    <row r="361" spans="6:7" x14ac:dyDescent="0.25">
      <c r="F361" s="22"/>
      <c r="G361" s="22"/>
    </row>
    <row r="362" spans="6:7" x14ac:dyDescent="0.25">
      <c r="F362" s="22"/>
      <c r="G362" s="22"/>
    </row>
    <row r="363" spans="6:7" x14ac:dyDescent="0.25">
      <c r="F363" s="22"/>
      <c r="G363" s="22"/>
    </row>
    <row r="364" spans="6:7" x14ac:dyDescent="0.25">
      <c r="F364" s="22"/>
      <c r="G364" s="22"/>
    </row>
    <row r="365" spans="6:7" x14ac:dyDescent="0.25">
      <c r="F365" s="22"/>
      <c r="G365" s="22"/>
    </row>
    <row r="366" spans="6:7" x14ac:dyDescent="0.25">
      <c r="F366" s="22"/>
      <c r="G366" s="22"/>
    </row>
    <row r="367" spans="6:7" x14ac:dyDescent="0.25">
      <c r="F367" s="22"/>
      <c r="G367" s="22"/>
    </row>
    <row r="368" spans="6:7" x14ac:dyDescent="0.25">
      <c r="F368" s="22"/>
      <c r="G368" s="22"/>
    </row>
    <row r="369" spans="6:7" x14ac:dyDescent="0.25">
      <c r="F369" s="22"/>
      <c r="G369" s="22"/>
    </row>
    <row r="370" spans="6:7" x14ac:dyDescent="0.25">
      <c r="F370" s="22"/>
      <c r="G370" s="22"/>
    </row>
    <row r="371" spans="6:7" x14ac:dyDescent="0.25">
      <c r="F371" s="22"/>
      <c r="G371" s="22"/>
    </row>
    <row r="372" spans="6:7" x14ac:dyDescent="0.25">
      <c r="F372" s="22"/>
      <c r="G372" s="22"/>
    </row>
    <row r="373" spans="6:7" x14ac:dyDescent="0.25">
      <c r="F373" s="22"/>
      <c r="G373" s="22"/>
    </row>
    <row r="374" spans="6:7" x14ac:dyDescent="0.25">
      <c r="F374" s="22"/>
      <c r="G374" s="22"/>
    </row>
    <row r="375" spans="6:7" x14ac:dyDescent="0.25">
      <c r="F375" s="22"/>
      <c r="G375" s="22"/>
    </row>
    <row r="376" spans="6:7" x14ac:dyDescent="0.25">
      <c r="F376" s="22"/>
      <c r="G376" s="22"/>
    </row>
    <row r="377" spans="6:7" x14ac:dyDescent="0.25">
      <c r="F377" s="22"/>
      <c r="G377" s="22"/>
    </row>
    <row r="378" spans="6:7" x14ac:dyDescent="0.25">
      <c r="F378" s="22"/>
      <c r="G378" s="22"/>
    </row>
    <row r="379" spans="6:7" x14ac:dyDescent="0.25">
      <c r="F379" s="22"/>
      <c r="G379" s="22"/>
    </row>
    <row r="380" spans="6:7" x14ac:dyDescent="0.25">
      <c r="F380" s="22"/>
      <c r="G380" s="22"/>
    </row>
    <row r="381" spans="6:7" x14ac:dyDescent="0.25">
      <c r="F381" s="22"/>
      <c r="G381" s="22"/>
    </row>
    <row r="382" spans="6:7" x14ac:dyDescent="0.25">
      <c r="F382" s="22"/>
      <c r="G382" s="22"/>
    </row>
    <row r="383" spans="6:7" x14ac:dyDescent="0.25">
      <c r="F383" s="22"/>
      <c r="G383" s="22"/>
    </row>
    <row r="384" spans="6:7" x14ac:dyDescent="0.25">
      <c r="F384" s="22"/>
      <c r="G384" s="22"/>
    </row>
    <row r="385" spans="6:7" x14ac:dyDescent="0.25">
      <c r="F385" s="22"/>
      <c r="G385" s="22"/>
    </row>
    <row r="386" spans="6:7" x14ac:dyDescent="0.25">
      <c r="F386" s="22"/>
      <c r="G386" s="22"/>
    </row>
    <row r="387" spans="6:7" x14ac:dyDescent="0.25">
      <c r="F387" s="22"/>
      <c r="G387" s="22"/>
    </row>
    <row r="388" spans="6:7" x14ac:dyDescent="0.25">
      <c r="F388" s="22"/>
      <c r="G388" s="22"/>
    </row>
    <row r="389" spans="6:7" x14ac:dyDescent="0.25">
      <c r="F389" s="22"/>
      <c r="G389" s="22"/>
    </row>
    <row r="390" spans="6:7" x14ac:dyDescent="0.25">
      <c r="F390" s="22"/>
      <c r="G390" s="22"/>
    </row>
    <row r="391" spans="6:7" x14ac:dyDescent="0.25">
      <c r="F391" s="22"/>
      <c r="G391" s="22"/>
    </row>
    <row r="392" spans="6:7" x14ac:dyDescent="0.25">
      <c r="F392" s="22"/>
      <c r="G392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548F0-995A-4766-976B-7B9FC6D58E72}">
  <dimension ref="A1:B19"/>
  <sheetViews>
    <sheetView workbookViewId="0">
      <selection activeCell="A22" sqref="A22"/>
    </sheetView>
  </sheetViews>
  <sheetFormatPr defaultRowHeight="15" x14ac:dyDescent="0.25"/>
  <cols>
    <col min="1" max="1" width="11" bestFit="1" customWidth="1"/>
  </cols>
  <sheetData>
    <row r="1" spans="1:2" x14ac:dyDescent="0.25">
      <c r="A1" t="s">
        <v>61</v>
      </c>
      <c r="B1" t="s">
        <v>63</v>
      </c>
    </row>
    <row r="2" spans="1:2" x14ac:dyDescent="0.25">
      <c r="A2" s="19" t="s">
        <v>62</v>
      </c>
      <c r="B2" s="19">
        <v>100</v>
      </c>
    </row>
    <row r="3" spans="1:2" x14ac:dyDescent="0.25">
      <c r="A3" s="19" t="s">
        <v>4</v>
      </c>
      <c r="B3" s="19">
        <v>354.88</v>
      </c>
    </row>
    <row r="4" spans="1:2" x14ac:dyDescent="0.25">
      <c r="A4" s="19" t="s">
        <v>3</v>
      </c>
      <c r="B4" s="19">
        <v>473.17</v>
      </c>
    </row>
    <row r="8" spans="1:2" x14ac:dyDescent="0.25">
      <c r="A8" t="s">
        <v>1511</v>
      </c>
    </row>
    <row r="9" spans="1:2" x14ac:dyDescent="0.25">
      <c r="A9" t="s">
        <v>0</v>
      </c>
    </row>
    <row r="10" spans="1:2" x14ac:dyDescent="0.25">
      <c r="A10" t="s">
        <v>1</v>
      </c>
    </row>
    <row r="11" spans="1:2" x14ac:dyDescent="0.25">
      <c r="A11" t="s">
        <v>6</v>
      </c>
    </row>
    <row r="12" spans="1:2" x14ac:dyDescent="0.25">
      <c r="A12" t="s">
        <v>5</v>
      </c>
    </row>
    <row r="14" spans="1:2" x14ac:dyDescent="0.25">
      <c r="A14" t="s">
        <v>1513</v>
      </c>
    </row>
    <row r="15" spans="1:2" x14ac:dyDescent="0.25">
      <c r="A15">
        <v>100</v>
      </c>
    </row>
    <row r="16" spans="1:2" x14ac:dyDescent="0.25">
      <c r="A16">
        <v>275</v>
      </c>
    </row>
    <row r="17" spans="1:1" x14ac:dyDescent="0.25">
      <c r="A17">
        <v>500</v>
      </c>
    </row>
    <row r="18" spans="1:1" x14ac:dyDescent="0.25">
      <c r="A18">
        <v>1000</v>
      </c>
    </row>
    <row r="19" spans="1:1" x14ac:dyDescent="0.25">
      <c r="A19"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Calculator</vt:lpstr>
      <vt:lpstr>Table</vt:lpstr>
      <vt:lpstr>Sheet2</vt:lpstr>
      <vt:lpstr>Vessels</vt:lpstr>
      <vt:lpstr>Table!Print_Area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Brewch Flavoring</dc:creator>
  <cp:lastModifiedBy>Brendan Woodward</cp:lastModifiedBy>
  <cp:lastPrinted>2024-10-29T22:06:28Z</cp:lastPrinted>
  <dcterms:created xsi:type="dcterms:W3CDTF">2024-10-23T20:03:58Z</dcterms:created>
  <dcterms:modified xsi:type="dcterms:W3CDTF">2024-11-14T21:28:36Z</dcterms:modified>
</cp:coreProperties>
</file>